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bresysinc-my.sharepoint.us/personal/mbodoh_sabresystems_com/Documents/CRRTDEV/readinessStandards/attachments/"/>
    </mc:Choice>
  </mc:AlternateContent>
  <xr:revisionPtr revIDLastSave="0" documentId="8_{9EB1905A-92E1-41A6-9888-A77CAC7EA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ory" sheetId="6" r:id="rId1"/>
    <sheet name="Log" sheetId="8" r:id="rId2"/>
    <sheet name="VFC F-5" sheetId="9" r:id="rId3"/>
    <sheet name="VFC F-16C" sheetId="13" r:id="rId4"/>
    <sheet name="VFC FA-18(E-F)" sheetId="14" r:id="rId5"/>
    <sheet name="VFC F-5 MET Matrix" sheetId="11" r:id="rId6"/>
    <sheet name="FA-18(E-F) MET Matrix" sheetId="15" r:id="rId7"/>
    <sheet name="F-5 Mission Systems" sheetId="10" r:id="rId8"/>
    <sheet name="Definitions" sheetId="1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PAA6">'[1]VS32 Jun05 NAVRIIP'!$A$13:$AB$42</definedName>
    <definedName name="____PAA8">'[2]VS22 OCT04 NAVRIIP Worksheet'!$B$13:$AB$42</definedName>
    <definedName name="___PAA6">'[3]VS32 Jun05 NAVRIIP'!$A$13:$AB$42</definedName>
    <definedName name="___PAA8">'[4]VS22 OCT04 NAVRIIP Worksheet'!$B$13:$AB$42</definedName>
    <definedName name="__PAA6">'[3]VS32 Jun05 NAVRIIP'!$A$13:$AB$42</definedName>
    <definedName name="__PAA8">'[4]VS22 OCT04 NAVRIIP Worksheet'!$B$13:$AB$42</definedName>
    <definedName name="_PAA6">'[3]VS32 Jun05 NAVRIIP'!$A$13:$AB$42</definedName>
    <definedName name="_PAA8">'[4]VS22 OCT04 NAVRIIP Worksheet'!$B$13:$AB$42</definedName>
    <definedName name="NDEPUTIL" localSheetId="6">'[5]HSC EXP 2 AC CSG ESG W FRS STND'!#REF!</definedName>
    <definedName name="NDEPUTIL">'[5]HSC EXP 2 AC CSG ESG W FRS STND'!#REF!</definedName>
    <definedName name="New" localSheetId="6">'[6]HSC EXP 2 AC CSG ESG W FRS STND'!#REF!</definedName>
    <definedName name="New">'[6]HSC EXP 2 AC CSG ESG W FRS STND'!#REF!</definedName>
    <definedName name="_xlnm.Print_Area" localSheetId="3">'VFC F-16C'!$A$1:$J$44</definedName>
    <definedName name="_xlnm.Print_Area" localSheetId="2">'VFC F-5'!$A$1:$K$47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E6" i="6" s="1"/>
  <c r="E8" i="6"/>
  <c r="E9" i="6"/>
  <c r="E10" i="6"/>
  <c r="C4" i="6"/>
  <c r="C3" i="6"/>
  <c r="C2" i="6"/>
  <c r="A6" i="6" l="1"/>
  <c r="D4" i="6"/>
  <c r="E4" i="6" s="1"/>
  <c r="D3" i="6"/>
  <c r="E3" i="6" s="1"/>
  <c r="A4" i="6"/>
  <c r="A3" i="6"/>
  <c r="D2" i="6"/>
  <c r="B24" i="14"/>
  <c r="B28" i="14" s="1"/>
  <c r="B20" i="14"/>
  <c r="B21" i="14" s="1"/>
  <c r="B10" i="14"/>
  <c r="B8" i="14"/>
  <c r="B9" i="14" s="1"/>
  <c r="B4" i="14"/>
  <c r="B26" i="14" l="1"/>
  <c r="B27" i="14"/>
  <c r="B25" i="14" s="1"/>
  <c r="B29" i="14" s="1"/>
  <c r="B24" i="13" l="1"/>
  <c r="B28" i="13" s="1"/>
  <c r="B20" i="13"/>
  <c r="B21" i="13" s="1"/>
  <c r="B10" i="13"/>
  <c r="B8" i="13"/>
  <c r="B9" i="13" s="1"/>
  <c r="B4" i="13"/>
  <c r="B26" i="13" l="1"/>
  <c r="B27" i="13"/>
  <c r="B25" i="13" s="1"/>
  <c r="B29" i="13" s="1"/>
  <c r="A2" i="6" l="1"/>
  <c r="C20" i="9" l="1"/>
  <c r="C21" i="9" s="1"/>
  <c r="B20" i="9"/>
  <c r="B21" i="9" s="1"/>
  <c r="B24" i="9" l="1"/>
  <c r="B25" i="9"/>
  <c r="C24" i="9"/>
  <c r="C25" i="9"/>
  <c r="C28" i="9"/>
  <c r="B28" i="9"/>
  <c r="C32" i="9"/>
  <c r="B32" i="9"/>
  <c r="C10" i="9" l="1"/>
  <c r="B10" i="9"/>
  <c r="C27" i="9"/>
  <c r="B27" i="9"/>
  <c r="C29" i="9" l="1"/>
  <c r="C31" i="9"/>
  <c r="B31" i="9"/>
  <c r="B29" i="9"/>
  <c r="B8" i="9" l="1"/>
  <c r="B9" i="9" s="1"/>
  <c r="B4" i="9"/>
  <c r="C8" i="9" l="1"/>
  <c r="C9" i="9" s="1"/>
  <c r="C4" i="9"/>
  <c r="D7" i="6" l="1"/>
  <c r="E7" i="6" s="1"/>
  <c r="D5" i="6"/>
  <c r="E5" i="6" s="1"/>
  <c r="A7" i="6"/>
  <c r="A5" i="6"/>
  <c r="E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Brazelton</author>
    <author>Stylianos, Epiphanios Consta CDR USN TSW (USA)</author>
  </authors>
  <commentList>
    <comment ref="A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Training hours include Adversary IUT, Fam Syllabus, and NATOPS/INST checks.</t>
        </r>
      </text>
    </comment>
    <comment ref="A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Ashore Support hours include FCFs, Ferry flights, and currency flights.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crews from ROC POE</t>
        </r>
      </text>
    </comment>
    <comment ref="A29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50% of Pilot Upper Limit</t>
        </r>
      </text>
    </comment>
    <comment ref="A30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70% of Pilot Upper Limit</t>
        </r>
      </text>
    </comment>
    <comment ref="A31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90% of Pilot Upper Limit</t>
        </r>
      </text>
    </comment>
    <comment ref="A32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L2 Adversary Pilots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Stylianos, Epiphanios Consta CDR USN TSW (USA)</author>
    <author>Mark Brazelton</author>
  </authors>
  <commentList>
    <comment ref="B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CDR Stylianos:
</t>
        </r>
        <r>
          <rPr>
            <sz val="9"/>
            <color indexed="81"/>
            <rFont val="Tahoma"/>
            <family val="2"/>
          </rPr>
          <t>Per the T&amp;R Matrix…not sure about the actual PAA of the F-16s and who will ultimately "own" them (NAWDC or VFC-13).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Training hours include Adversary IUT, Fam Syllabus, and NATOPS/INST checks.</t>
        </r>
      </text>
    </comment>
    <comment ref="B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CDR Stylianos:  
</t>
        </r>
        <r>
          <rPr>
            <sz val="9"/>
            <color indexed="81"/>
            <rFont val="Tahoma"/>
            <family val="2"/>
          </rPr>
          <t xml:space="preserve">Matches "100% T&amp;R Hrs" from T&amp;R matrix and supports 100 Hrs/yr per pilot.
</t>
        </r>
      </text>
    </comment>
    <comment ref="B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CDR Stylianos:
</t>
        </r>
        <r>
          <rPr>
            <sz val="9"/>
            <color indexed="81"/>
            <rFont val="Tahoma"/>
            <family val="2"/>
          </rPr>
          <t xml:space="preserve">= 2700 Hrs per year for VFC-13.  This is consistent with historical yearly FH burn.
</t>
        </r>
      </text>
    </comment>
    <comment ref="A10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Ashore Support hours include FCFs, Ferry flights, and currency flights.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A+XX month defined by number of Adversary sorties required.</t>
        </r>
      </text>
    </comment>
    <comment ref="A24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crews from ROC POE</t>
        </r>
      </text>
    </comment>
    <comment ref="A2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50% of Pilot Upper Limit</t>
        </r>
      </text>
    </comment>
    <comment ref="A2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70% of Pilot Upper Limit</t>
        </r>
      </text>
    </comment>
    <comment ref="A2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90% of Pilot Upper Limit</t>
        </r>
      </text>
    </comment>
    <comment ref="A2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L2 Adversary Pilots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Brazelton</author>
    <author>Stylianos, Epiphanios Consta CDR USN TSW (USA)</author>
  </authors>
  <commentList>
    <comment ref="A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Training hours include Adversary IUT, Fam Syllabus, and NATOPS/INST checks.</t>
        </r>
      </text>
    </comment>
    <comment ref="B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CDR Stylianos:  
</t>
        </r>
        <r>
          <rPr>
            <sz val="9"/>
            <color indexed="81"/>
            <rFont val="Tahoma"/>
            <family val="2"/>
          </rPr>
          <t xml:space="preserve">Matches "100% T&amp;R Hrs" from T&amp;R matrix and supports 100 Hrs/yr per pilot.
</t>
        </r>
      </text>
    </comment>
    <comment ref="A1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Ashore Support hours include FCFs, Ferry flights, and currency flights.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crews from ROC POE</t>
        </r>
      </text>
    </comment>
    <comment ref="A26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50% of Pilot Upper Limit</t>
        </r>
      </text>
    </comment>
    <comment ref="A27" authorId="1" shapeId="0" xr:uid="{00000000-0006-0000-0400-000006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70% of Pilot Upper Limit</t>
        </r>
      </text>
    </comment>
    <comment ref="A28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90% of Pilot Upper Limit</t>
        </r>
      </text>
    </comment>
    <comment ref="A29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Stylianos, Epiphanios Consta CDR USN TSW (USA):</t>
        </r>
        <r>
          <rPr>
            <sz val="9"/>
            <color indexed="81"/>
            <rFont val="Tahoma"/>
            <family val="2"/>
          </rPr>
          <t xml:space="preserve">
Equals number of L2 Adversary Pilots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michael.fleetwood</author>
  </authors>
  <commentList>
    <comment ref="C5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These are the Mission System Groupings taken from the MESM.  Each item corresponds to an EOC Code.</t>
        </r>
      </text>
    </comment>
    <comment ref="D5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These items are integrated to the aircraft and describe the individual components in the Mission System Group</t>
        </r>
      </text>
    </comment>
    <comment ref="C20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Non-Integrated Systems are those items that attatch to the aircraft and do not necessarily affect the Material Condition of the aircraft when removed.  i.e. TFLIR, LDT, CATM</t>
        </r>
      </text>
    </comment>
  </commentList>
</comments>
</file>

<file path=xl/sharedStrings.xml><?xml version="1.0" encoding="utf-8"?>
<sst xmlns="http://schemas.openxmlformats.org/spreadsheetml/2006/main" count="272" uniqueCount="132">
  <si>
    <t>Standard Name</t>
  </si>
  <si>
    <t>ID</t>
  </si>
  <si>
    <t>Rev</t>
  </si>
  <si>
    <t>Definitions</t>
  </si>
  <si>
    <t>VFA (A-D 12) RC Non-Mob DRRS</t>
  </si>
  <si>
    <t>Deleted</t>
  </si>
  <si>
    <t>VFA (E-F 12) RC Non-Mob DRRS</t>
  </si>
  <si>
    <t>Readiness Standards Reserve VFC-13</t>
  </si>
  <si>
    <t>Readiness Standards Reserve VFC-111</t>
  </si>
  <si>
    <t>Note:  'NEW' Standards are less than 90 Days old</t>
  </si>
  <si>
    <t>Date</t>
  </si>
  <si>
    <t>Standard</t>
  </si>
  <si>
    <t>Change Summary</t>
  </si>
  <si>
    <t>All</t>
  </si>
  <si>
    <t>New Standards</t>
  </si>
  <si>
    <t>Readiness Standards Reserves F-5</t>
  </si>
  <si>
    <t>Inventory</t>
  </si>
  <si>
    <t>Rev:</t>
  </si>
  <si>
    <t>ID:</t>
  </si>
  <si>
    <t>VFC-111</t>
  </si>
  <si>
    <t>VFC-204</t>
  </si>
  <si>
    <t>AMFOM</t>
  </si>
  <si>
    <t>PAA =</t>
  </si>
  <si>
    <t>Crew/Seat Ratio=</t>
  </si>
  <si>
    <t>Crews=</t>
  </si>
  <si>
    <t>ESL=</t>
  </si>
  <si>
    <t>100% T&amp;R Matrix=</t>
  </si>
  <si>
    <t>100% Training Hours=</t>
  </si>
  <si>
    <t>100% Training Sorties=</t>
  </si>
  <si>
    <t>Ashore Support Hours=</t>
  </si>
  <si>
    <t>Per Pilot</t>
  </si>
  <si>
    <t>Sim Fidelity %=</t>
  </si>
  <si>
    <t>FRTP Mode</t>
  </si>
  <si>
    <t>Fleet Support</t>
  </si>
  <si>
    <t>R+Month</t>
  </si>
  <si>
    <t>A+1</t>
  </si>
  <si>
    <t>A+2</t>
  </si>
  <si>
    <t>FRTP</t>
  </si>
  <si>
    <t>Mission</t>
  </si>
  <si>
    <t>Adversary</t>
  </si>
  <si>
    <t>Aircraft Standards</t>
  </si>
  <si>
    <t>Flightline %</t>
  </si>
  <si>
    <t>MC %</t>
  </si>
  <si>
    <t>FMC %</t>
  </si>
  <si>
    <t>NA</t>
  </si>
  <si>
    <t>Flightline Standard</t>
  </si>
  <si>
    <t>MC Standard</t>
  </si>
  <si>
    <t>FMC Standard</t>
  </si>
  <si>
    <t>Integrated Mission Systems</t>
  </si>
  <si>
    <t xml:space="preserve">Ready DACT Mission Systems (C) </t>
  </si>
  <si>
    <t>Ready IMC Flight Mission Systems (L)</t>
  </si>
  <si>
    <t>Aircrew Manning and Crews</t>
  </si>
  <si>
    <t>Pilot Upper Limit</t>
  </si>
  <si>
    <t>Pilot Lower Limit</t>
  </si>
  <si>
    <t xml:space="preserve">≥ L3 Adversary Pilots </t>
  </si>
  <si>
    <t xml:space="preserve">≥ L2 Adversary Pilots </t>
  </si>
  <si>
    <t xml:space="preserve">≥ L1 Adversary Pilots </t>
  </si>
  <si>
    <t>Required Skilled Crews</t>
  </si>
  <si>
    <t>Squadron Manning</t>
  </si>
  <si>
    <t>Overall Rating Fill</t>
  </si>
  <si>
    <t>Overall Rating Fit</t>
  </si>
  <si>
    <t>Overall NEC Fit</t>
  </si>
  <si>
    <t>NOTES:</t>
  </si>
  <si>
    <t>Training hours include Adversary IUT, Fam Syllabus, and NATOPS/INST checks.</t>
  </si>
  <si>
    <t>Ashore Support hours include FCFs, Ferry flights, and currency flights.</t>
  </si>
  <si>
    <t xml:space="preserve">Aircraft Standards apply to the USN F-5 fleet as a whole (rather than individual units) </t>
  </si>
  <si>
    <t>due to the expected variables in MC aircraft priority, ATO of jets between units for</t>
  </si>
  <si>
    <t>maintenance effort consolidation, and other factors.</t>
  </si>
  <si>
    <t>Readiness Standards Reserves F-16</t>
  </si>
  <si>
    <t>Readiness Standards Reserves FA-18 (E-F)</t>
  </si>
  <si>
    <t>Mission Systems</t>
  </si>
  <si>
    <t>F-5 Reserves Reduced MET to Mission System Matrix</t>
  </si>
  <si>
    <t>In Reporting</t>
  </si>
  <si>
    <t>Mission Capable (MC)</t>
  </si>
  <si>
    <t>Ready IMC Flight Mission Systems (L Codes)</t>
  </si>
  <si>
    <t>Ready DACT Mission Systems</t>
  </si>
  <si>
    <t>MISSION ESSENTIAL TASKS</t>
  </si>
  <si>
    <t>NTA 1.1.2.3.3</t>
  </si>
  <si>
    <t>Conduct Flight Operations</t>
  </si>
  <si>
    <t>X</t>
  </si>
  <si>
    <t>NTA 4.16.4</t>
  </si>
  <si>
    <t>Provide Threat Presentations</t>
  </si>
  <si>
    <t>FA-18 (E-F) Reserves Reduced MET to Mission System Matrix</t>
  </si>
  <si>
    <t>Mission Capable Aircraft (MC)</t>
  </si>
  <si>
    <t>Ready Shipboard Mission Systems (K)</t>
  </si>
  <si>
    <t>Ready Tactical Navigation Mission Systems (J)</t>
  </si>
  <si>
    <t>Ready Air to Air Refueling Mission Systems (I)</t>
  </si>
  <si>
    <t>Ready Combat Communications Mission System (H)</t>
  </si>
  <si>
    <t>Ready Lethality Mission System (G)</t>
  </si>
  <si>
    <t>Ready Survivability Mission System (F)</t>
  </si>
  <si>
    <t>Ready Missile Launch Mission System (E)</t>
  </si>
  <si>
    <t>Ready HARM Support Mission System (D)</t>
  </si>
  <si>
    <t xml:space="preserve">Ready Advance Threat Warning Mission System (C)  </t>
  </si>
  <si>
    <t>Ready ATFLIR Sets</t>
  </si>
  <si>
    <t>Ready ARS POD Sets</t>
  </si>
  <si>
    <t>NTA 4.2.1.2</t>
  </si>
  <si>
    <t>Conduct Aerial Refueling</t>
  </si>
  <si>
    <t>Notes:</t>
  </si>
  <si>
    <t>Matrix applies to the following RESPORGs</t>
  </si>
  <si>
    <t>VFC 12</t>
  </si>
  <si>
    <t>Mission System Groups VFC F-5</t>
  </si>
  <si>
    <t>** MESM:</t>
  </si>
  <si>
    <t>Integrated Aircraft Mission Systems Configuration</t>
  </si>
  <si>
    <t>COMMUNITY</t>
  </si>
  <si>
    <t>TMS AFFECTED</t>
  </si>
  <si>
    <t>Mission System Group</t>
  </si>
  <si>
    <t xml:space="preserve">COMPONENTS/SYSTEMS/ MESM CODES </t>
  </si>
  <si>
    <t>VFC</t>
  </si>
  <si>
    <t>F-5E
F-5F
F-5N</t>
  </si>
  <si>
    <t>Ready DACT Systems</t>
  </si>
  <si>
    <t>A/A TACAN</t>
  </si>
  <si>
    <t>ACCELEROMETER</t>
  </si>
  <si>
    <t>ELECTRONIC ATTACK POD</t>
  </si>
  <si>
    <t>FUEL SYSTEM (EXTERNAL)</t>
  </si>
  <si>
    <t>MISSILE SYSTEM</t>
  </si>
  <si>
    <t>OPTICAL SIGHT DISPLAY</t>
  </si>
  <si>
    <t xml:space="preserve">RADAR </t>
  </si>
  <si>
    <t>STORES JETTISON SYSTEM (EXTERNAL)</t>
  </si>
  <si>
    <t>TACTS POD</t>
  </si>
  <si>
    <t>UHF (BOTH RADIOS)</t>
  </si>
  <si>
    <t>COCKPIT LIGHTS</t>
  </si>
  <si>
    <t>LANDING/NAVIGATIONAL LIGHTS</t>
  </si>
  <si>
    <t>TAXI LIGHTS</t>
  </si>
  <si>
    <t>See Definitions</t>
  </si>
  <si>
    <t>Non-Integrated Mission Systems (INVENTORY ITEMS)</t>
  </si>
  <si>
    <t>Mission Systems TOOLS TITLES</t>
  </si>
  <si>
    <t>CONFIGURATIONS THAT APPLY</t>
  </si>
  <si>
    <t>Advanced EA Sets</t>
  </si>
  <si>
    <t>EA Pod</t>
  </si>
  <si>
    <t>Item</t>
  </si>
  <si>
    <t>Definition</t>
  </si>
  <si>
    <t>Mission Capable (MC) is defined in reference (e).  MC is a “Material condition of an aircraft that can perform at least one and potentially all of its missions. MC Hours = EIS Hours - NMC Hours.”  MC in this sense is not used in this document, but describes its current status as on the moment it was reported in the AMSRRWeb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</si>
</sst>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[$-409]d\-mmm\-yy;@"/>
    <numFmt numFmtId="167" formatCode="0.0%"/>
  </numFmts>
  <fonts count="47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i/>
      <sz val="11"/>
      <color rgb="FF00CC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indexed="55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11"/>
      <name val="Courier New"/>
      <family val="3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i/>
      <sz val="9"/>
      <name val="Calibri"/>
      <family val="2"/>
    </font>
    <font>
      <u/>
      <sz val="9"/>
      <color theme="1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2" borderId="1">
      <alignment horizontal="center" textRotation="90"/>
    </xf>
    <xf numFmtId="0" fontId="1" fillId="0" borderId="0">
      <alignment textRotation="90"/>
    </xf>
    <xf numFmtId="9" fontId="1" fillId="0" borderId="0" applyFont="0" applyFill="0" applyBorder="0" applyAlignment="0" applyProtection="0"/>
    <xf numFmtId="0" fontId="6" fillId="0" borderId="0"/>
    <xf numFmtId="0" fontId="28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166" fontId="5" fillId="0" borderId="5" xfId="0" applyNumberFormat="1" applyFont="1" applyBorder="1" applyAlignment="1">
      <alignment horizontal="center"/>
    </xf>
    <xf numFmtId="0" fontId="7" fillId="0" borderId="0" xfId="5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15" fontId="10" fillId="0" borderId="1" xfId="5" applyNumberFormat="1" applyFont="1" applyBorder="1"/>
    <xf numFmtId="0" fontId="10" fillId="0" borderId="1" xfId="5" applyFont="1" applyBorder="1" applyAlignment="1">
      <alignment horizontal="center"/>
    </xf>
    <xf numFmtId="0" fontId="10" fillId="0" borderId="1" xfId="5" applyFont="1" applyBorder="1"/>
    <xf numFmtId="0" fontId="10" fillId="0" borderId="1" xfId="0" applyFont="1" applyBorder="1"/>
    <xf numFmtId="0" fontId="11" fillId="3" borderId="0" xfId="10" applyFont="1" applyFill="1" applyAlignment="1">
      <alignment horizontal="right"/>
    </xf>
    <xf numFmtId="164" fontId="11" fillId="0" borderId="0" xfId="0" applyNumberFormat="1" applyFont="1"/>
    <xf numFmtId="0" fontId="11" fillId="3" borderId="0" xfId="0" applyFont="1" applyFill="1" applyAlignment="1">
      <alignment horizontal="right"/>
    </xf>
    <xf numFmtId="0" fontId="11" fillId="0" borderId="0" xfId="0" applyFont="1"/>
    <xf numFmtId="0" fontId="11" fillId="3" borderId="0" xfId="0" quotePrefix="1" applyFont="1" applyFill="1" applyAlignment="1">
      <alignment horizontal="right"/>
    </xf>
    <xf numFmtId="164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3" borderId="0" xfId="0" applyFont="1" applyFill="1" applyBorder="1" applyAlignment="1"/>
    <xf numFmtId="0" fontId="15" fillId="0" borderId="0" xfId="0" applyFont="1"/>
    <xf numFmtId="164" fontId="11" fillId="3" borderId="0" xfId="10" applyNumberFormat="1" applyFont="1" applyFill="1" applyAlignment="1">
      <alignment horizontal="right"/>
    </xf>
    <xf numFmtId="167" fontId="11" fillId="3" borderId="0" xfId="9" applyNumberFormat="1" applyFont="1" applyFill="1" applyAlignment="1">
      <alignment horizontal="center"/>
    </xf>
    <xf numFmtId="164" fontId="11" fillId="3" borderId="0" xfId="9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0" fontId="17" fillId="0" borderId="0" xfId="0" applyFont="1"/>
    <xf numFmtId="0" fontId="10" fillId="0" borderId="1" xfId="0" applyFont="1" applyBorder="1" applyAlignment="1">
      <alignment horizontal="center" vertical="center"/>
    </xf>
    <xf numFmtId="0" fontId="19" fillId="0" borderId="1" xfId="10" applyFont="1" applyFill="1" applyBorder="1"/>
    <xf numFmtId="0" fontId="17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/>
    </xf>
    <xf numFmtId="0" fontId="17" fillId="0" borderId="1" xfId="0" applyNumberFormat="1" applyFont="1" applyFill="1" applyBorder="1" applyAlignment="1">
      <alignment horizontal="center"/>
    </xf>
    <xf numFmtId="0" fontId="17" fillId="0" borderId="1" xfId="10" applyFont="1" applyFill="1" applyBorder="1" applyAlignment="1">
      <alignment horizontal="right"/>
    </xf>
    <xf numFmtId="9" fontId="17" fillId="0" borderId="1" xfId="4" applyFont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10" xfId="0" applyNumberFormat="1" applyFont="1" applyFill="1" applyBorder="1" applyAlignment="1">
      <alignment horizontal="center"/>
    </xf>
    <xf numFmtId="0" fontId="17" fillId="0" borderId="1" xfId="0" applyFont="1" applyBorder="1"/>
    <xf numFmtId="0" fontId="18" fillId="0" borderId="0" xfId="0" applyFont="1" applyAlignment="1">
      <alignment horizontal="left"/>
    </xf>
    <xf numFmtId="0" fontId="17" fillId="0" borderId="0" xfId="0" quotePrefix="1" applyFont="1"/>
    <xf numFmtId="9" fontId="13" fillId="0" borderId="0" xfId="4" applyFont="1" applyFill="1"/>
    <xf numFmtId="0" fontId="1" fillId="3" borderId="0" xfId="14" applyFill="1"/>
    <xf numFmtId="0" fontId="1" fillId="0" borderId="0" xfId="14" applyAlignment="1">
      <alignment horizontal="left"/>
    </xf>
    <xf numFmtId="0" fontId="1" fillId="0" borderId="0" xfId="14"/>
    <xf numFmtId="0" fontId="21" fillId="3" borderId="0" xfId="14" applyFont="1" applyFill="1"/>
    <xf numFmtId="0" fontId="20" fillId="3" borderId="0" xfId="14" applyFont="1" applyFill="1" applyBorder="1" applyAlignment="1">
      <alignment horizontal="center" vertical="center" wrapText="1"/>
    </xf>
    <xf numFmtId="0" fontId="1" fillId="0" borderId="0" xfId="14" applyFont="1"/>
    <xf numFmtId="0" fontId="1" fillId="0" borderId="0" xfId="14" applyBorder="1" applyAlignment="1">
      <alignment horizontal="center" vertical="center" wrapText="1"/>
    </xf>
    <xf numFmtId="0" fontId="1" fillId="3" borderId="0" xfId="14" applyFill="1" applyBorder="1" applyAlignment="1">
      <alignment horizontal="center" vertical="center" wrapText="1"/>
    </xf>
    <xf numFmtId="0" fontId="24" fillId="0" borderId="0" xfId="14" applyFont="1" applyBorder="1" applyAlignment="1">
      <alignment horizontal="center" wrapText="1"/>
    </xf>
    <xf numFmtId="0" fontId="22" fillId="3" borderId="0" xfId="14" applyFont="1" applyFill="1" applyBorder="1" applyAlignment="1">
      <alignment horizontal="center"/>
    </xf>
    <xf numFmtId="0" fontId="23" fillId="0" borderId="0" xfId="14" applyFont="1" applyBorder="1" applyAlignment="1">
      <alignment vertical="top" wrapText="1"/>
    </xf>
    <xf numFmtId="0" fontId="23" fillId="0" borderId="0" xfId="14" applyFont="1" applyBorder="1" applyAlignment="1">
      <alignment wrapText="1"/>
    </xf>
    <xf numFmtId="0" fontId="1" fillId="0" borderId="0" xfId="14" applyBorder="1" applyAlignment="1">
      <alignment wrapText="1"/>
    </xf>
    <xf numFmtId="0" fontId="25" fillId="0" borderId="0" xfId="14" applyFont="1" applyAlignment="1">
      <alignment horizontal="left"/>
    </xf>
    <xf numFmtId="0" fontId="1" fillId="0" borderId="0" xfId="14" applyFont="1" applyAlignment="1">
      <alignment horizontal="right"/>
    </xf>
    <xf numFmtId="0" fontId="25" fillId="0" borderId="0" xfId="14" applyFont="1" applyAlignment="1">
      <alignment horizontal="left" indent="4"/>
    </xf>
    <xf numFmtId="0" fontId="26" fillId="0" borderId="0" xfId="14" applyFont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right"/>
    </xf>
    <xf numFmtId="0" fontId="14" fillId="0" borderId="0" xfId="5" applyFont="1" applyAlignment="1">
      <alignment horizontal="right"/>
    </xf>
    <xf numFmtId="166" fontId="28" fillId="0" borderId="0" xfId="6" applyNumberFormat="1" applyFill="1" applyBorder="1" applyAlignment="1" applyProtection="1">
      <protection locked="0"/>
    </xf>
    <xf numFmtId="166" fontId="14" fillId="0" borderId="0" xfId="14" applyNumberFormat="1" applyFont="1" applyFill="1" applyBorder="1" applyAlignment="1" applyProtection="1">
      <protection locked="0"/>
    </xf>
    <xf numFmtId="0" fontId="15" fillId="3" borderId="0" xfId="5" applyFont="1" applyFill="1"/>
    <xf numFmtId="0" fontId="28" fillId="0" borderId="0" xfId="16" applyFont="1" applyAlignment="1" applyProtection="1"/>
    <xf numFmtId="0" fontId="29" fillId="0" borderId="0" xfId="5" applyFont="1"/>
    <xf numFmtId="0" fontId="29" fillId="3" borderId="0" xfId="5" applyFont="1" applyFill="1"/>
    <xf numFmtId="0" fontId="10" fillId="0" borderId="0" xfId="14" applyFont="1" applyAlignment="1"/>
    <xf numFmtId="0" fontId="10" fillId="0" borderId="0" xfId="14" applyFont="1" applyAlignment="1">
      <alignment horizontal="left"/>
    </xf>
    <xf numFmtId="0" fontId="9" fillId="3" borderId="16" xfId="14" applyFont="1" applyFill="1" applyBorder="1" applyAlignment="1">
      <alignment horizontal="center"/>
    </xf>
    <xf numFmtId="0" fontId="9" fillId="3" borderId="16" xfId="14" applyFont="1" applyFill="1" applyBorder="1" applyAlignment="1">
      <alignment horizontal="center" wrapText="1"/>
    </xf>
    <xf numFmtId="0" fontId="9" fillId="3" borderId="17" xfId="14" applyFont="1" applyFill="1" applyBorder="1" applyAlignment="1">
      <alignment horizontal="center" wrapText="1"/>
    </xf>
    <xf numFmtId="0" fontId="9" fillId="3" borderId="17" xfId="14" applyFont="1" applyFill="1" applyBorder="1" applyAlignment="1">
      <alignment horizontal="center"/>
    </xf>
    <xf numFmtId="0" fontId="10" fillId="3" borderId="0" xfId="14" applyFont="1" applyFill="1"/>
    <xf numFmtId="0" fontId="10" fillId="0" borderId="0" xfId="14" applyFont="1"/>
    <xf numFmtId="0" fontId="9" fillId="0" borderId="0" xfId="14" applyFont="1" applyFill="1" applyBorder="1" applyAlignment="1">
      <alignment vertical="center" wrapText="1"/>
    </xf>
    <xf numFmtId="0" fontId="10" fillId="0" borderId="0" xfId="14" applyFont="1" applyFill="1" applyBorder="1" applyAlignment="1"/>
    <xf numFmtId="0" fontId="10" fillId="3" borderId="20" xfId="14" applyFont="1" applyFill="1" applyBorder="1" applyAlignment="1">
      <alignment vertical="center"/>
    </xf>
    <xf numFmtId="0" fontId="10" fillId="3" borderId="20" xfId="14" applyFont="1" applyFill="1" applyBorder="1" applyAlignment="1">
      <alignment horizontal="left" vertical="center"/>
    </xf>
    <xf numFmtId="0" fontId="10" fillId="3" borderId="19" xfId="14" applyFont="1" applyFill="1" applyBorder="1" applyAlignment="1">
      <alignment horizontal="left" vertical="center"/>
    </xf>
    <xf numFmtId="0" fontId="9" fillId="3" borderId="16" xfId="14" applyFont="1" applyFill="1" applyBorder="1" applyAlignment="1">
      <alignment horizontal="center" vertical="center" wrapText="1"/>
    </xf>
    <xf numFmtId="0" fontId="9" fillId="0" borderId="0" xfId="14" applyFont="1" applyBorder="1" applyAlignment="1">
      <alignment vertical="center" wrapText="1"/>
    </xf>
    <xf numFmtId="0" fontId="9" fillId="3" borderId="0" xfId="14" applyFont="1" applyFill="1" applyBorder="1" applyAlignment="1">
      <alignment vertical="top" wrapText="1"/>
    </xf>
    <xf numFmtId="0" fontId="10" fillId="3" borderId="25" xfId="14" applyFont="1" applyFill="1" applyBorder="1" applyAlignment="1">
      <alignment horizontal="left"/>
    </xf>
    <xf numFmtId="0" fontId="10" fillId="3" borderId="20" xfId="14" applyFont="1" applyFill="1" applyBorder="1" applyAlignment="1">
      <alignment horizontal="left"/>
    </xf>
    <xf numFmtId="0" fontId="10" fillId="3" borderId="20" xfId="14" applyFont="1" applyFill="1" applyBorder="1" applyAlignment="1">
      <alignment horizontal="center"/>
    </xf>
    <xf numFmtId="0" fontId="10" fillId="3" borderId="26" xfId="14" applyFont="1" applyFill="1" applyBorder="1" applyAlignment="1">
      <alignment horizontal="center"/>
    </xf>
    <xf numFmtId="0" fontId="10" fillId="0" borderId="24" xfId="14" applyFont="1" applyBorder="1" applyAlignment="1">
      <alignment horizontal="left"/>
    </xf>
    <xf numFmtId="0" fontId="10" fillId="0" borderId="25" xfId="14" applyFont="1" applyBorder="1"/>
    <xf numFmtId="0" fontId="10" fillId="3" borderId="26" xfId="14" applyFont="1" applyFill="1" applyBorder="1" applyAlignment="1">
      <alignment horizontal="left" vertical="center"/>
    </xf>
    <xf numFmtId="0" fontId="10" fillId="0" borderId="25" xfId="14" applyFont="1" applyBorder="1" applyAlignment="1">
      <alignment vertical="center"/>
    </xf>
    <xf numFmtId="0" fontId="28" fillId="0" borderId="0" xfId="17" applyFont="1" applyAlignment="1" applyProtection="1"/>
    <xf numFmtId="0" fontId="10" fillId="0" borderId="0" xfId="18" applyFont="1"/>
    <xf numFmtId="0" fontId="10" fillId="0" borderId="0" xfId="18" applyFont="1" applyAlignment="1">
      <alignment horizontal="center"/>
    </xf>
    <xf numFmtId="0" fontId="10" fillId="0" borderId="1" xfId="18" applyFont="1" applyBorder="1" applyAlignment="1">
      <alignment horizontal="center" vertical="center" wrapText="1"/>
    </xf>
    <xf numFmtId="0" fontId="10" fillId="0" borderId="1" xfId="18" applyFont="1" applyBorder="1" applyAlignment="1">
      <alignment vertical="center" wrapText="1"/>
    </xf>
    <xf numFmtId="0" fontId="10" fillId="0" borderId="1" xfId="18" applyFont="1" applyBorder="1"/>
    <xf numFmtId="0" fontId="29" fillId="0" borderId="0" xfId="0" applyFont="1"/>
    <xf numFmtId="0" fontId="29" fillId="0" borderId="0" xfId="0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66" fontId="10" fillId="0" borderId="7" xfId="0" applyNumberFormat="1" applyFont="1" applyBorder="1"/>
    <xf numFmtId="0" fontId="28" fillId="0" borderId="11" xfId="6" applyFont="1" applyBorder="1" applyAlignment="1" applyProtection="1"/>
    <xf numFmtId="166" fontId="10" fillId="0" borderId="12" xfId="0" applyNumberFormat="1" applyFont="1" applyBorder="1"/>
    <xf numFmtId="0" fontId="11" fillId="0" borderId="0" xfId="14" applyFont="1" applyAlignment="1">
      <alignment wrapText="1"/>
    </xf>
    <xf numFmtId="0" fontId="11" fillId="0" borderId="0" xfId="14" applyFont="1" applyFill="1"/>
    <xf numFmtId="0" fontId="11" fillId="0" borderId="0" xfId="14" applyFont="1" applyFill="1" applyBorder="1" applyAlignment="1"/>
    <xf numFmtId="0" fontId="11" fillId="0" borderId="0" xfId="14" applyFont="1" applyFill="1" applyBorder="1" applyAlignment="1">
      <alignment wrapText="1"/>
    </xf>
    <xf numFmtId="0" fontId="11" fillId="0" borderId="0" xfId="14" applyFont="1" applyFill="1" applyBorder="1" applyAlignment="1">
      <alignment horizontal="center"/>
    </xf>
    <xf numFmtId="0" fontId="11" fillId="0" borderId="0" xfId="14" applyFont="1" applyFill="1" applyBorder="1"/>
    <xf numFmtId="0" fontId="11" fillId="0" borderId="0" xfId="14" applyFont="1" applyFill="1" applyAlignment="1">
      <alignment horizontal="right"/>
    </xf>
    <xf numFmtId="0" fontId="11" fillId="0" borderId="0" xfId="14" applyFont="1"/>
    <xf numFmtId="1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18" applyFont="1" applyBorder="1" applyAlignment="1">
      <alignment horizontal="center" vertical="center"/>
    </xf>
    <xf numFmtId="0" fontId="10" fillId="0" borderId="1" xfId="18" applyFont="1" applyBorder="1" applyAlignment="1">
      <alignment wrapText="1"/>
    </xf>
    <xf numFmtId="0" fontId="28" fillId="0" borderId="27" xfId="6" applyBorder="1" applyAlignment="1" applyProtection="1"/>
    <xf numFmtId="0" fontId="30" fillId="0" borderId="0" xfId="6" applyFont="1" applyAlignment="1" applyProtection="1">
      <alignment horizontal="center"/>
    </xf>
    <xf numFmtId="15" fontId="10" fillId="0" borderId="1" xfId="0" applyNumberFormat="1" applyFont="1" applyBorder="1"/>
    <xf numFmtId="0" fontId="17" fillId="0" borderId="0" xfId="0" applyFont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" fontId="11" fillId="0" borderId="0" xfId="0" applyNumberFormat="1" applyFont="1"/>
    <xf numFmtId="0" fontId="17" fillId="0" borderId="0" xfId="0" applyFont="1" applyFill="1" applyBorder="1" applyAlignment="1">
      <alignment horizontal="center" textRotation="90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164" fontId="17" fillId="0" borderId="0" xfId="0" applyNumberFormat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9" fontId="17" fillId="0" borderId="0" xfId="4" applyFont="1" applyFill="1" applyBorder="1" applyAlignment="1">
      <alignment horizontal="center"/>
    </xf>
    <xf numFmtId="9" fontId="17" fillId="0" borderId="0" xfId="4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Alignment="1"/>
    <xf numFmtId="0" fontId="16" fillId="0" borderId="2" xfId="10" applyFont="1" applyFill="1" applyBorder="1" applyAlignment="1"/>
    <xf numFmtId="165" fontId="17" fillId="0" borderId="3" xfId="1" applyNumberFormat="1" applyFont="1" applyFill="1" applyBorder="1" applyAlignment="1">
      <alignment horizontal="center"/>
    </xf>
    <xf numFmtId="9" fontId="17" fillId="0" borderId="30" xfId="4" applyFont="1" applyFill="1" applyBorder="1" applyAlignment="1">
      <alignment horizontal="center"/>
    </xf>
    <xf numFmtId="0" fontId="19" fillId="0" borderId="2" xfId="10" applyFont="1" applyFill="1" applyBorder="1"/>
    <xf numFmtId="9" fontId="17" fillId="0" borderId="3" xfId="4" applyFont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16" fillId="0" borderId="28" xfId="0" applyFont="1" applyBorder="1" applyAlignment="1"/>
    <xf numFmtId="0" fontId="16" fillId="0" borderId="3" xfId="0" applyFont="1" applyBorder="1" applyAlignment="1"/>
    <xf numFmtId="0" fontId="16" fillId="0" borderId="1" xfId="0" applyFont="1" applyBorder="1" applyAlignment="1"/>
    <xf numFmtId="0" fontId="35" fillId="0" borderId="2" xfId="10" applyFont="1" applyFill="1" applyBorder="1"/>
    <xf numFmtId="164" fontId="17" fillId="0" borderId="31" xfId="0" applyNumberFormat="1" applyFont="1" applyFill="1" applyBorder="1" applyAlignment="1">
      <alignment horizontal="center"/>
    </xf>
    <xf numFmtId="164" fontId="17" fillId="0" borderId="30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0" fontId="17" fillId="0" borderId="2" xfId="0" applyFont="1" applyBorder="1"/>
    <xf numFmtId="0" fontId="17" fillId="0" borderId="3" xfId="0" applyFont="1" applyBorder="1"/>
    <xf numFmtId="9" fontId="17" fillId="0" borderId="1" xfId="0" applyNumberFormat="1" applyFont="1" applyBorder="1" applyAlignment="1">
      <alignment horizontal="center"/>
    </xf>
    <xf numFmtId="0" fontId="36" fillId="0" borderId="0" xfId="6" applyFont="1" applyAlignment="1" applyProtection="1">
      <alignment horizontal="center"/>
    </xf>
    <xf numFmtId="0" fontId="18" fillId="3" borderId="0" xfId="0" applyFont="1" applyFill="1" applyBorder="1" applyAlignment="1"/>
    <xf numFmtId="0" fontId="17" fillId="3" borderId="0" xfId="10" applyFont="1" applyFill="1" applyAlignment="1">
      <alignment horizontal="right"/>
    </xf>
    <xf numFmtId="0" fontId="18" fillId="3" borderId="0" xfId="0" applyFont="1" applyFill="1" applyBorder="1" applyAlignment="1">
      <alignment textRotation="90"/>
    </xf>
    <xf numFmtId="15" fontId="18" fillId="0" borderId="0" xfId="0" applyNumberFormat="1" applyFont="1" applyFill="1" applyAlignment="1">
      <alignment horizontal="left"/>
    </xf>
    <xf numFmtId="0" fontId="14" fillId="3" borderId="0" xfId="18" applyFont="1" applyFill="1"/>
    <xf numFmtId="0" fontId="15" fillId="0" borderId="0" xfId="18" applyFont="1"/>
    <xf numFmtId="0" fontId="11" fillId="3" borderId="0" xfId="14" applyFont="1" applyFill="1" applyAlignment="1">
      <alignment horizontal="right"/>
    </xf>
    <xf numFmtId="1" fontId="11" fillId="0" borderId="0" xfId="18" applyNumberFormat="1" applyFont="1"/>
    <xf numFmtId="0" fontId="11" fillId="0" borderId="0" xfId="18" applyFont="1"/>
    <xf numFmtId="164" fontId="11" fillId="0" borderId="0" xfId="18" applyNumberFormat="1" applyFont="1"/>
    <xf numFmtId="0" fontId="11" fillId="3" borderId="0" xfId="18" applyFont="1" applyFill="1" applyAlignment="1">
      <alignment horizontal="right"/>
    </xf>
    <xf numFmtId="164" fontId="11" fillId="3" borderId="0" xfId="18" applyNumberFormat="1" applyFont="1" applyFill="1" applyAlignment="1">
      <alignment horizontal="right"/>
    </xf>
    <xf numFmtId="0" fontId="11" fillId="3" borderId="0" xfId="18" quotePrefix="1" applyFont="1" applyFill="1" applyAlignment="1">
      <alignment horizontal="right"/>
    </xf>
    <xf numFmtId="164" fontId="11" fillId="3" borderId="0" xfId="14" applyNumberFormat="1" applyFont="1" applyFill="1" applyAlignment="1">
      <alignment horizontal="right"/>
    </xf>
    <xf numFmtId="167" fontId="11" fillId="3" borderId="0" xfId="18" applyNumberFormat="1" applyFont="1" applyFill="1" applyAlignment="1">
      <alignment horizontal="center"/>
    </xf>
    <xf numFmtId="167" fontId="37" fillId="3" borderId="0" xfId="18" applyNumberFormat="1" applyFont="1" applyFill="1" applyAlignment="1">
      <alignment horizontal="center"/>
    </xf>
    <xf numFmtId="164" fontId="11" fillId="0" borderId="0" xfId="18" applyNumberFormat="1" applyFont="1" applyAlignment="1">
      <alignment horizontal="right"/>
    </xf>
    <xf numFmtId="0" fontId="17" fillId="0" borderId="1" xfId="18" applyFont="1" applyBorder="1" applyAlignment="1">
      <alignment horizontal="right"/>
    </xf>
    <xf numFmtId="0" fontId="17" fillId="0" borderId="1" xfId="18" applyFont="1" applyBorder="1" applyAlignment="1">
      <alignment horizontal="center" textRotation="90"/>
    </xf>
    <xf numFmtId="0" fontId="17" fillId="0" borderId="0" xfId="18" applyFont="1" applyAlignment="1">
      <alignment horizontal="center" textRotation="90"/>
    </xf>
    <xf numFmtId="0" fontId="17" fillId="0" borderId="1" xfId="18" applyFont="1" applyBorder="1" applyAlignment="1">
      <alignment horizontal="center"/>
    </xf>
    <xf numFmtId="0" fontId="17" fillId="0" borderId="0" xfId="18" applyFont="1" applyAlignment="1">
      <alignment horizontal="center"/>
    </xf>
    <xf numFmtId="0" fontId="11" fillId="0" borderId="0" xfId="18" applyFont="1" applyAlignment="1">
      <alignment horizontal="center"/>
    </xf>
    <xf numFmtId="0" fontId="17" fillId="0" borderId="1" xfId="18" applyFont="1" applyBorder="1" applyAlignment="1">
      <alignment horizontal="center" vertical="center" wrapText="1"/>
    </xf>
    <xf numFmtId="0" fontId="17" fillId="0" borderId="0" xfId="18" applyFont="1" applyAlignment="1">
      <alignment wrapText="1"/>
    </xf>
    <xf numFmtId="9" fontId="17" fillId="0" borderId="1" xfId="4" applyFont="1" applyFill="1" applyBorder="1" applyAlignment="1">
      <alignment horizontal="center"/>
    </xf>
    <xf numFmtId="0" fontId="12" fillId="0" borderId="0" xfId="18" applyFont="1"/>
    <xf numFmtId="0" fontId="13" fillId="0" borderId="0" xfId="18" applyFont="1"/>
    <xf numFmtId="164" fontId="17" fillId="0" borderId="3" xfId="18" applyNumberFormat="1" applyFont="1" applyBorder="1" applyAlignment="1">
      <alignment horizontal="center"/>
    </xf>
    <xf numFmtId="164" fontId="17" fillId="0" borderId="0" xfId="18" applyNumberFormat="1" applyFont="1" applyAlignment="1">
      <alignment horizontal="center"/>
    </xf>
    <xf numFmtId="164" fontId="17" fillId="0" borderId="10" xfId="18" applyNumberFormat="1" applyFont="1" applyBorder="1" applyAlignment="1">
      <alignment horizontal="center"/>
    </xf>
    <xf numFmtId="0" fontId="17" fillId="0" borderId="1" xfId="18" applyFont="1" applyBorder="1"/>
    <xf numFmtId="1" fontId="17" fillId="0" borderId="1" xfId="18" applyNumberFormat="1" applyFont="1" applyBorder="1" applyAlignment="1">
      <alignment horizontal="center"/>
    </xf>
    <xf numFmtId="1" fontId="31" fillId="0" borderId="0" xfId="18" applyNumberFormat="1" applyFont="1" applyAlignment="1">
      <alignment horizontal="center"/>
    </xf>
    <xf numFmtId="0" fontId="31" fillId="0" borderId="0" xfId="18" applyFont="1" applyAlignment="1">
      <alignment horizontal="center"/>
    </xf>
    <xf numFmtId="0" fontId="17" fillId="0" borderId="0" xfId="18" applyFont="1"/>
    <xf numFmtId="0" fontId="18" fillId="0" borderId="0" xfId="18" applyFont="1" applyAlignment="1">
      <alignment horizontal="left"/>
    </xf>
    <xf numFmtId="0" fontId="17" fillId="0" borderId="0" xfId="18" quotePrefix="1" applyFont="1"/>
    <xf numFmtId="15" fontId="14" fillId="0" borderId="0" xfId="18" applyNumberFormat="1" applyFont="1" applyAlignment="1"/>
    <xf numFmtId="0" fontId="18" fillId="3" borderId="0" xfId="18" applyFont="1" applyFill="1"/>
    <xf numFmtId="15" fontId="18" fillId="0" borderId="0" xfId="18" applyNumberFormat="1" applyFont="1" applyAlignment="1">
      <alignment horizontal="left"/>
    </xf>
    <xf numFmtId="164" fontId="17" fillId="0" borderId="1" xfId="18" applyNumberFormat="1" applyFont="1" applyBorder="1" applyAlignment="1">
      <alignment horizontal="center"/>
    </xf>
    <xf numFmtId="0" fontId="16" fillId="0" borderId="3" xfId="18" applyFont="1" applyBorder="1" applyAlignment="1"/>
    <xf numFmtId="0" fontId="30" fillId="0" borderId="0" xfId="16" applyFont="1" applyAlignment="1" applyProtection="1">
      <alignment horizontal="center"/>
    </xf>
    <xf numFmtId="2" fontId="11" fillId="0" borderId="0" xfId="18" applyNumberFormat="1" applyFont="1"/>
    <xf numFmtId="0" fontId="14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1" fillId="0" borderId="0" xfId="18" applyFont="1" applyAlignment="1">
      <alignment horizontal="right"/>
    </xf>
    <xf numFmtId="0" fontId="37" fillId="0" borderId="0" xfId="18" applyFont="1"/>
    <xf numFmtId="0" fontId="11" fillId="4" borderId="0" xfId="18" applyFont="1" applyFill="1"/>
    <xf numFmtId="0" fontId="38" fillId="0" borderId="0" xfId="18" applyFont="1"/>
    <xf numFmtId="9" fontId="38" fillId="0" borderId="0" xfId="4" applyFont="1" applyFill="1"/>
    <xf numFmtId="0" fontId="16" fillId="0" borderId="2" xfId="14" applyFont="1" applyBorder="1" applyAlignment="1"/>
    <xf numFmtId="0" fontId="16" fillId="0" borderId="1" xfId="14" applyFont="1" applyBorder="1" applyAlignment="1"/>
    <xf numFmtId="0" fontId="36" fillId="0" borderId="0" xfId="16" applyFont="1" applyAlignment="1" applyProtection="1">
      <alignment horizontal="center"/>
    </xf>
    <xf numFmtId="165" fontId="17" fillId="0" borderId="2" xfId="1" applyNumberFormat="1" applyFont="1" applyFill="1" applyBorder="1" applyAlignment="1">
      <alignment horizontal="center"/>
    </xf>
    <xf numFmtId="0" fontId="28" fillId="0" borderId="6" xfId="6" applyBorder="1" applyAlignment="1" applyProtection="1"/>
    <xf numFmtId="0" fontId="28" fillId="0" borderId="11" xfId="6" applyBorder="1" applyAlignment="1" applyProtection="1"/>
    <xf numFmtId="0" fontId="28" fillId="0" borderId="32" xfId="6" applyFont="1" applyBorder="1" applyAlignment="1" applyProtection="1"/>
    <xf numFmtId="0" fontId="10" fillId="0" borderId="31" xfId="0" applyFont="1" applyBorder="1"/>
    <xf numFmtId="166" fontId="10" fillId="0" borderId="33" xfId="0" applyNumberFormat="1" applyFont="1" applyBorder="1"/>
    <xf numFmtId="0" fontId="29" fillId="0" borderId="1" xfId="0" applyFont="1" applyBorder="1"/>
    <xf numFmtId="0" fontId="29" fillId="0" borderId="6" xfId="0" applyFont="1" applyBorder="1"/>
    <xf numFmtId="0" fontId="29" fillId="0" borderId="34" xfId="0" applyFont="1" applyBorder="1"/>
    <xf numFmtId="166" fontId="29" fillId="0" borderId="7" xfId="0" applyNumberFormat="1" applyFont="1" applyBorder="1"/>
    <xf numFmtId="0" fontId="29" fillId="0" borderId="11" xfId="0" applyFont="1" applyBorder="1"/>
    <xf numFmtId="166" fontId="29" fillId="0" borderId="12" xfId="0" applyNumberFormat="1" applyFont="1" applyBorder="1"/>
    <xf numFmtId="0" fontId="29" fillId="0" borderId="8" xfId="0" applyFont="1" applyBorder="1"/>
    <xf numFmtId="0" fontId="29" fillId="0" borderId="13" xfId="0" applyFont="1" applyBorder="1"/>
    <xf numFmtId="166" fontId="29" fillId="0" borderId="9" xfId="0" applyNumberFormat="1" applyFont="1" applyBorder="1"/>
    <xf numFmtId="0" fontId="28" fillId="0" borderId="3" xfId="6" applyBorder="1" applyAlignment="1" applyProtection="1"/>
    <xf numFmtId="0" fontId="28" fillId="0" borderId="3" xfId="6" applyFont="1" applyBorder="1" applyAlignment="1" applyProtection="1"/>
    <xf numFmtId="0" fontId="28" fillId="0" borderId="10" xfId="6" applyFont="1" applyBorder="1" applyAlignment="1" applyProtection="1"/>
    <xf numFmtId="0" fontId="29" fillId="0" borderId="36" xfId="0" applyFont="1" applyBorder="1"/>
    <xf numFmtId="0" fontId="29" fillId="0" borderId="3" xfId="0" applyFont="1" applyBorder="1"/>
    <xf numFmtId="0" fontId="29" fillId="0" borderId="37" xfId="0" applyFont="1" applyBorder="1"/>
    <xf numFmtId="0" fontId="5" fillId="0" borderId="3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18" applyFont="1" applyAlignment="1">
      <alignment horizontal="left"/>
    </xf>
    <xf numFmtId="0" fontId="15" fillId="0" borderId="0" xfId="18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39" xfId="0" applyFont="1" applyBorder="1"/>
    <xf numFmtId="0" fontId="10" fillId="0" borderId="30" xfId="0" applyFont="1" applyBorder="1"/>
    <xf numFmtId="0" fontId="40" fillId="0" borderId="31" xfId="19" applyFont="1" applyBorder="1" applyAlignment="1">
      <alignment horizontal="center" vertical="center" textRotation="180"/>
    </xf>
    <xf numFmtId="0" fontId="40" fillId="6" borderId="31" xfId="19" applyFont="1" applyFill="1" applyBorder="1" applyAlignment="1">
      <alignment horizontal="center" vertical="center" textRotation="180"/>
    </xf>
    <xf numFmtId="0" fontId="26" fillId="0" borderId="0" xfId="14" applyFont="1" applyBorder="1" applyAlignment="1">
      <alignment horizontal="right" vertical="center" wrapText="1"/>
    </xf>
    <xf numFmtId="15" fontId="26" fillId="0" borderId="0" xfId="14" applyNumberFormat="1" applyFont="1" applyBorder="1" applyAlignment="1">
      <alignment horizontal="left" vertical="center" wrapText="1"/>
    </xf>
    <xf numFmtId="0" fontId="42" fillId="0" borderId="0" xfId="14" applyFont="1"/>
    <xf numFmtId="0" fontId="44" fillId="0" borderId="0" xfId="6" applyFont="1" applyAlignment="1" applyProtection="1">
      <alignment horizontal="center"/>
    </xf>
    <xf numFmtId="0" fontId="22" fillId="0" borderId="34" xfId="19" applyFont="1" applyBorder="1" applyAlignment="1">
      <alignment horizontal="center" vertical="center"/>
    </xf>
    <xf numFmtId="0" fontId="22" fillId="0" borderId="6" xfId="20" applyFont="1" applyBorder="1"/>
    <xf numFmtId="0" fontId="22" fillId="0" borderId="34" xfId="20" applyFont="1" applyBorder="1"/>
    <xf numFmtId="0" fontId="22" fillId="0" borderId="7" xfId="19" applyFont="1" applyBorder="1" applyAlignment="1">
      <alignment horizontal="center" vertical="center"/>
    </xf>
    <xf numFmtId="0" fontId="22" fillId="0" borderId="41" xfId="20" applyFont="1" applyBorder="1"/>
    <xf numFmtId="0" fontId="22" fillId="0" borderId="42" xfId="20" applyFont="1" applyBorder="1"/>
    <xf numFmtId="0" fontId="22" fillId="0" borderId="42" xfId="19" applyFont="1" applyBorder="1" applyAlignment="1">
      <alignment horizontal="center" vertical="center"/>
    </xf>
    <xf numFmtId="0" fontId="22" fillId="0" borderId="43" xfId="19" applyFont="1" applyBorder="1" applyAlignment="1">
      <alignment horizontal="center" vertical="center"/>
    </xf>
    <xf numFmtId="0" fontId="41" fillId="0" borderId="0" xfId="18" applyFont="1" applyAlignment="1">
      <alignment horizontal="right" vertical="center" wrapText="1"/>
    </xf>
    <xf numFmtId="15" fontId="41" fillId="0" borderId="0" xfId="18" applyNumberFormat="1" applyFont="1" applyAlignment="1">
      <alignment horizontal="left" vertical="center" wrapText="1"/>
    </xf>
    <xf numFmtId="0" fontId="45" fillId="0" borderId="0" xfId="16" applyFont="1" applyAlignment="1" applyProtection="1">
      <alignment horizontal="center"/>
    </xf>
    <xf numFmtId="0" fontId="46" fillId="0" borderId="0" xfId="18" applyFont="1"/>
    <xf numFmtId="0" fontId="43" fillId="0" borderId="0" xfId="18" applyFont="1" applyAlignment="1">
      <alignment horizontal="right" vertical="center" wrapText="1"/>
    </xf>
    <xf numFmtId="15" fontId="43" fillId="0" borderId="0" xfId="18" applyNumberFormat="1" applyFont="1" applyAlignment="1">
      <alignment horizontal="left" vertical="center" wrapText="1"/>
    </xf>
    <xf numFmtId="0" fontId="41" fillId="0" borderId="0" xfId="20" applyFont="1" applyAlignment="1">
      <alignment horizontal="center" vertical="center" wrapText="1"/>
    </xf>
    <xf numFmtId="0" fontId="22" fillId="0" borderId="1" xfId="20" applyFont="1" applyBorder="1"/>
    <xf numFmtId="0" fontId="22" fillId="0" borderId="1" xfId="19" applyFont="1" applyBorder="1" applyAlignment="1">
      <alignment horizontal="center" vertical="center"/>
    </xf>
    <xf numFmtId="0" fontId="22" fillId="0" borderId="12" xfId="19" applyFont="1" applyBorder="1" applyAlignment="1">
      <alignment horizontal="center" vertical="center"/>
    </xf>
    <xf numFmtId="0" fontId="11" fillId="0" borderId="0" xfId="18" applyFont="1" applyBorder="1" applyAlignment="1">
      <alignment horizontal="center"/>
    </xf>
    <xf numFmtId="0" fontId="22" fillId="0" borderId="13" xfId="20" applyFont="1" applyBorder="1"/>
    <xf numFmtId="0" fontId="22" fillId="0" borderId="13" xfId="19" applyFont="1" applyBorder="1" applyAlignment="1">
      <alignment horizontal="center" vertical="center"/>
    </xf>
    <xf numFmtId="0" fontId="22" fillId="0" borderId="9" xfId="19" applyFont="1" applyBorder="1" applyAlignment="1">
      <alignment horizontal="center" vertical="center"/>
    </xf>
    <xf numFmtId="0" fontId="22" fillId="0" borderId="11" xfId="18" applyFont="1" applyBorder="1"/>
    <xf numFmtId="0" fontId="22" fillId="0" borderId="8" xfId="18" applyFont="1" applyBorder="1"/>
    <xf numFmtId="0" fontId="4" fillId="0" borderId="0" xfId="18" applyFont="1"/>
    <xf numFmtId="0" fontId="5" fillId="0" borderId="1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5" fontId="14" fillId="0" borderId="0" xfId="18" applyNumberFormat="1" applyFont="1" applyAlignment="1">
      <alignment horizontal="left"/>
    </xf>
    <xf numFmtId="0" fontId="43" fillId="0" borderId="40" xfId="14" applyFont="1" applyBorder="1" applyAlignment="1">
      <alignment horizontal="center"/>
    </xf>
    <xf numFmtId="0" fontId="39" fillId="5" borderId="17" xfId="19" applyFont="1" applyFill="1" applyBorder="1" applyAlignment="1">
      <alignment horizontal="center" vertical="center" textRotation="180" wrapText="1"/>
    </xf>
    <xf numFmtId="0" fontId="39" fillId="5" borderId="24" xfId="19" applyFont="1" applyFill="1" applyBorder="1" applyAlignment="1">
      <alignment horizontal="center" vertical="center" textRotation="180" wrapText="1"/>
    </xf>
    <xf numFmtId="0" fontId="39" fillId="5" borderId="18" xfId="19" applyFont="1" applyFill="1" applyBorder="1" applyAlignment="1">
      <alignment horizontal="center" vertical="center" textRotation="180" wrapText="1"/>
    </xf>
    <xf numFmtId="0" fontId="20" fillId="3" borderId="14" xfId="14" applyFont="1" applyFill="1" applyBorder="1" applyAlignment="1">
      <alignment horizontal="center" vertical="center" wrapText="1"/>
    </xf>
    <xf numFmtId="0" fontId="20" fillId="3" borderId="15" xfId="14" applyFont="1" applyFill="1" applyBorder="1" applyAlignment="1">
      <alignment horizontal="center" vertical="center" wrapText="1"/>
    </xf>
    <xf numFmtId="0" fontId="9" fillId="0" borderId="17" xfId="14" applyFont="1" applyBorder="1" applyAlignment="1">
      <alignment horizontal="center" vertical="center" wrapText="1"/>
    </xf>
    <xf numFmtId="0" fontId="9" fillId="0" borderId="18" xfId="14" applyFont="1" applyBorder="1" applyAlignment="1">
      <alignment horizontal="center" vertical="center" wrapText="1"/>
    </xf>
    <xf numFmtId="0" fontId="9" fillId="0" borderId="24" xfId="14" applyFont="1" applyBorder="1" applyAlignment="1">
      <alignment horizontal="center" vertical="center" wrapText="1"/>
    </xf>
    <xf numFmtId="0" fontId="9" fillId="3" borderId="22" xfId="14" applyFont="1" applyFill="1" applyBorder="1" applyAlignment="1">
      <alignment horizontal="center" vertical="center" wrapText="1"/>
    </xf>
    <xf numFmtId="0" fontId="10" fillId="0" borderId="23" xfId="14" applyFont="1" applyBorder="1" applyAlignment="1">
      <alignment horizontal="center" vertical="center" wrapText="1"/>
    </xf>
    <xf numFmtId="0" fontId="9" fillId="0" borderId="0" xfId="14" applyFont="1" applyBorder="1" applyAlignment="1">
      <alignment horizontal="left" vertical="top" wrapText="1"/>
    </xf>
    <xf numFmtId="0" fontId="10" fillId="0" borderId="0" xfId="14" applyFont="1" applyBorder="1" applyAlignment="1"/>
    <xf numFmtId="0" fontId="9" fillId="0" borderId="17" xfId="14" applyFont="1" applyFill="1" applyBorder="1" applyAlignment="1">
      <alignment horizontal="center" vertical="center"/>
    </xf>
    <xf numFmtId="0" fontId="9" fillId="0" borderId="18" xfId="14" applyFont="1" applyFill="1" applyBorder="1" applyAlignment="1">
      <alignment horizontal="center" vertical="center"/>
    </xf>
    <xf numFmtId="0" fontId="9" fillId="0" borderId="24" xfId="14" applyFont="1" applyFill="1" applyBorder="1" applyAlignment="1">
      <alignment horizontal="center" vertical="center"/>
    </xf>
    <xf numFmtId="0" fontId="9" fillId="0" borderId="4" xfId="14" applyFont="1" applyBorder="1" applyAlignment="1">
      <alignment horizontal="center" vertical="center"/>
    </xf>
    <xf numFmtId="0" fontId="9" fillId="0" borderId="21" xfId="14" applyFont="1" applyBorder="1" applyAlignment="1">
      <alignment horizontal="center" vertical="center"/>
    </xf>
    <xf numFmtId="0" fontId="9" fillId="0" borderId="22" xfId="14" applyFont="1" applyBorder="1" applyAlignment="1">
      <alignment horizontal="center" vertical="center"/>
    </xf>
  </cellXfs>
  <cellStyles count="21">
    <cellStyle name="Comma" xfId="1" builtinId="3"/>
    <cellStyle name="Comma 2" xfId="7" xr:uid="{00000000-0005-0000-0000-000001000000}"/>
    <cellStyle name="Comma 2 2" xfId="8" xr:uid="{00000000-0005-0000-0000-000002000000}"/>
    <cellStyle name="Hyperlink" xfId="6" builtinId="8" customBuiltin="1"/>
    <cellStyle name="Hyperlink 2" xfId="16" xr:uid="{00000000-0005-0000-0000-000004000000}"/>
    <cellStyle name="Hyperlink 2 2" xfId="17" xr:uid="{00000000-0005-0000-0000-000005000000}"/>
    <cellStyle name="Normal" xfId="0" builtinId="0"/>
    <cellStyle name="Normal 2" xfId="5" xr:uid="{00000000-0005-0000-0000-000007000000}"/>
    <cellStyle name="Normal 2 2" xfId="9" xr:uid="{00000000-0005-0000-0000-000008000000}"/>
    <cellStyle name="Normal 2 2 2" xfId="18" xr:uid="{00000000-0005-0000-0000-000009000000}"/>
    <cellStyle name="Normal 3" xfId="10" xr:uid="{00000000-0005-0000-0000-00000A000000}"/>
    <cellStyle name="Normal 3 2" xfId="14" xr:uid="{00000000-0005-0000-0000-00000B000000}"/>
    <cellStyle name="Normal 3 2 2" xfId="15" xr:uid="{00000000-0005-0000-0000-00000C000000}"/>
    <cellStyle name="Normal 4" xfId="13" xr:uid="{00000000-0005-0000-0000-00000D000000}"/>
    <cellStyle name="Normal 4 3" xfId="19" xr:uid="{00000000-0005-0000-0000-00000E000000}"/>
    <cellStyle name="Normal 7" xfId="20" xr:uid="{00000000-0005-0000-0000-00000F000000}"/>
    <cellStyle name="Normal1" xfId="2" xr:uid="{00000000-0005-0000-0000-000010000000}"/>
    <cellStyle name="Normal2" xfId="3" xr:uid="{00000000-0005-0000-0000-000011000000}"/>
    <cellStyle name="Percent" xfId="4" builtinId="5"/>
    <cellStyle name="Percent 2" xfId="11" xr:uid="{00000000-0005-0000-0000-000013000000}"/>
    <cellStyle name="Percent 2 2" xfId="12" xr:uid="{00000000-0005-0000-0000-000014000000}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2724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18\nrfk$\WINNT\Temporary%20Internet%20Files\OLKE1\WORKSHEETS-%20RFT%20DATA\JUN%2005\VS32%20Jun05%20NAVRIIP.xls!VS%20(6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18\nrfk$\WINNT\Temporary%20Internet%20Files\OLK1297\VS22%20OCT04%20NAVRIIP%20Worksheet.xls!VS%20(8)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E1\WORKSHEETS-%20RFT%20DATA\JUN%2005\VS32%20Jun05%20NAVRIIP.xls!VS%20(6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1297\VS22%20OCT04%20NAVRIIP%20Worksheet.xls!VS%20(8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E1\MH60S%20DRAFT%20STANDARDS%202%20SEP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dnifs01va\CINCPACFLT$\WINNT\Temporary%20Internet%20Files\OLKE1\MH60S%20DRAFT%20STANDARDS%202%20SEP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pf.navy.deps.mil/sites/cnap/N42/N422/Shared%20Documents/Forms/AllItems.aspx?RootFolder=%2Fsites%2Fcnap%2FN42%2FN422%2FShared%20Documents%2FN422C%20NAMP%2FMESMs%20and%20MC%2DFMC%20Goals&amp;FolderCTID=0x012000212BF25147D011499F67519C86833776&amp;View=%7B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24"/>
  <sheetViews>
    <sheetView showGridLines="0" tabSelected="1" zoomScaleNormal="100" workbookViewId="0">
      <selection activeCell="A2" sqref="A2"/>
    </sheetView>
  </sheetViews>
  <sheetFormatPr defaultColWidth="9.140625" defaultRowHeight="12.75" x14ac:dyDescent="0.2"/>
  <cols>
    <col min="1" max="1" width="60.42578125" style="100" bestFit="1" customWidth="1"/>
    <col min="2" max="2" width="15.7109375" style="100" customWidth="1"/>
    <col min="3" max="3" width="13.5703125" style="100" customWidth="1"/>
    <col min="4" max="4" width="10.140625" style="103" bestFit="1" customWidth="1"/>
    <col min="5" max="16384" width="9.140625" style="100"/>
  </cols>
  <sheetData>
    <row r="1" spans="1:5" ht="15.75" thickBot="1" x14ac:dyDescent="0.3">
      <c r="A1" s="270" t="s">
        <v>0</v>
      </c>
      <c r="B1" s="271"/>
      <c r="C1" s="232" t="s">
        <v>1</v>
      </c>
      <c r="D1" s="1" t="s">
        <v>2</v>
      </c>
    </row>
    <row r="2" spans="1:5" ht="15" x14ac:dyDescent="0.25">
      <c r="A2" s="212" t="str">
        <f>'VFC F-5'!A1</f>
        <v>Readiness Standards Reserves F-5</v>
      </c>
      <c r="B2" s="120"/>
      <c r="C2" s="237">
        <f>'VFC F-5'!O1</f>
        <v>12.01</v>
      </c>
      <c r="D2" s="104">
        <f>'VFC F-5'!I1</f>
        <v>44866</v>
      </c>
      <c r="E2" s="2" t="str">
        <f t="shared" ref="E2:E10" ca="1" si="0">IF(D2&gt;NOW()-90," ! NEW","")</f>
        <v/>
      </c>
    </row>
    <row r="3" spans="1:5" ht="15" x14ac:dyDescent="0.25">
      <c r="A3" s="213" t="str">
        <f>'VFC F-16C'!A1</f>
        <v>Readiness Standards Reserves F-16</v>
      </c>
      <c r="B3" s="226"/>
      <c r="C3" s="10">
        <f>'VFC F-16C'!O1</f>
        <v>12.02</v>
      </c>
      <c r="D3" s="106">
        <f>'VFC F-16C'!I1</f>
        <v>44866</v>
      </c>
      <c r="E3" s="2" t="str">
        <f t="shared" ca="1" si="0"/>
        <v/>
      </c>
    </row>
    <row r="4" spans="1:5" ht="15" x14ac:dyDescent="0.25">
      <c r="A4" s="213" t="str">
        <f>'VFC FA-18(E-F)'!A1</f>
        <v>Readiness Standards Reserves FA-18 (E-F)</v>
      </c>
      <c r="B4" s="226"/>
      <c r="C4" s="10">
        <f>'VFC FA-18(E-F)'!O1</f>
        <v>12.03</v>
      </c>
      <c r="D4" s="106">
        <f>'VFC FA-18(E-F)'!I1</f>
        <v>44866</v>
      </c>
      <c r="E4" s="2" t="str">
        <f t="shared" ca="1" si="0"/>
        <v/>
      </c>
    </row>
    <row r="5" spans="1:5" ht="15" x14ac:dyDescent="0.25">
      <c r="A5" s="213" t="str">
        <f>'VFC F-5 MET Matrix'!C2</f>
        <v>F-5 Reserves Reduced MET to Mission System Matrix</v>
      </c>
      <c r="B5" s="226"/>
      <c r="C5" s="10"/>
      <c r="D5" s="106">
        <f>'VFC F-5 MET Matrix'!B1</f>
        <v>43952</v>
      </c>
      <c r="E5" s="2" t="str">
        <f t="shared" ca="1" si="0"/>
        <v/>
      </c>
    </row>
    <row r="6" spans="1:5" ht="15" x14ac:dyDescent="0.25">
      <c r="A6" s="213" t="str">
        <f>'FA-18(E-F) MET Matrix'!C2</f>
        <v>FA-18 (E-F) Reserves Reduced MET to Mission System Matrix</v>
      </c>
      <c r="B6" s="226"/>
      <c r="C6" s="10"/>
      <c r="D6" s="106">
        <f>'FA-18(E-F) MET Matrix'!P1</f>
        <v>0</v>
      </c>
      <c r="E6" s="2" t="str">
        <f t="shared" ca="1" si="0"/>
        <v/>
      </c>
    </row>
    <row r="7" spans="1:5" ht="15" x14ac:dyDescent="0.25">
      <c r="A7" s="105" t="str">
        <f>'F-5 Mission Systems'!A1</f>
        <v>Mission System Groups VFC F-5</v>
      </c>
      <c r="B7" s="227"/>
      <c r="C7" s="10"/>
      <c r="D7" s="106">
        <f>'F-5 Mission Systems'!E1</f>
        <v>39947</v>
      </c>
      <c r="E7" s="2" t="str">
        <f t="shared" ca="1" si="0"/>
        <v/>
      </c>
    </row>
    <row r="8" spans="1:5" ht="15" x14ac:dyDescent="0.25">
      <c r="A8" s="105"/>
      <c r="B8" s="227"/>
      <c r="C8" s="10"/>
      <c r="D8" s="106"/>
      <c r="E8" s="2" t="str">
        <f t="shared" ca="1" si="0"/>
        <v/>
      </c>
    </row>
    <row r="9" spans="1:5" ht="15" x14ac:dyDescent="0.25">
      <c r="A9" s="105"/>
      <c r="B9" s="227"/>
      <c r="C9" s="238"/>
      <c r="D9" s="106"/>
      <c r="E9" s="2" t="str">
        <f t="shared" ca="1" si="0"/>
        <v/>
      </c>
    </row>
    <row r="10" spans="1:5" ht="15.75" thickBot="1" x14ac:dyDescent="0.3">
      <c r="A10" s="214" t="s">
        <v>3</v>
      </c>
      <c r="B10" s="228"/>
      <c r="C10" s="215"/>
      <c r="D10" s="216"/>
      <c r="E10" s="2" t="str">
        <f t="shared" ca="1" si="0"/>
        <v/>
      </c>
    </row>
    <row r="11" spans="1:5" x14ac:dyDescent="0.2">
      <c r="A11" s="218" t="s">
        <v>4</v>
      </c>
      <c r="B11" s="229"/>
      <c r="C11" s="219"/>
      <c r="D11" s="220" t="s">
        <v>5</v>
      </c>
    </row>
    <row r="12" spans="1:5" x14ac:dyDescent="0.2">
      <c r="A12" s="221" t="s">
        <v>6</v>
      </c>
      <c r="B12" s="230"/>
      <c r="C12" s="217"/>
      <c r="D12" s="222" t="s">
        <v>5</v>
      </c>
    </row>
    <row r="13" spans="1:5" x14ac:dyDescent="0.2">
      <c r="A13" s="221" t="s">
        <v>7</v>
      </c>
      <c r="B13" s="230"/>
      <c r="C13" s="217"/>
      <c r="D13" s="222" t="s">
        <v>5</v>
      </c>
    </row>
    <row r="14" spans="1:5" x14ac:dyDescent="0.2">
      <c r="A14" s="221" t="s">
        <v>8</v>
      </c>
      <c r="B14" s="230"/>
      <c r="C14" s="217"/>
      <c r="D14" s="222" t="s">
        <v>5</v>
      </c>
    </row>
    <row r="15" spans="1:5" x14ac:dyDescent="0.2">
      <c r="A15" s="221"/>
      <c r="B15" s="230"/>
      <c r="C15" s="217"/>
      <c r="D15" s="222"/>
    </row>
    <row r="16" spans="1:5" ht="13.5" thickBot="1" x14ac:dyDescent="0.25">
      <c r="A16" s="223"/>
      <c r="B16" s="231"/>
      <c r="C16" s="224"/>
      <c r="D16" s="225"/>
    </row>
    <row r="17" spans="1:4" x14ac:dyDescent="0.2">
      <c r="A17" s="101"/>
      <c r="B17" s="101"/>
      <c r="C17" s="101"/>
      <c r="D17" s="102"/>
    </row>
    <row r="18" spans="1:4" x14ac:dyDescent="0.2">
      <c r="A18" s="101"/>
      <c r="B18" s="101"/>
      <c r="C18" s="101"/>
      <c r="D18" s="102"/>
    </row>
    <row r="19" spans="1:4" x14ac:dyDescent="0.2">
      <c r="A19" s="101"/>
      <c r="B19" s="101"/>
      <c r="C19" s="101"/>
      <c r="D19" s="102"/>
    </row>
    <row r="20" spans="1:4" x14ac:dyDescent="0.2">
      <c r="A20" s="101"/>
      <c r="B20" s="101"/>
      <c r="C20" s="101"/>
      <c r="D20" s="102"/>
    </row>
    <row r="21" spans="1:4" x14ac:dyDescent="0.2">
      <c r="A21" s="101"/>
      <c r="B21" s="101"/>
      <c r="C21" s="101"/>
      <c r="D21" s="102"/>
    </row>
    <row r="22" spans="1:4" x14ac:dyDescent="0.2">
      <c r="A22" s="101"/>
      <c r="B22" s="101"/>
      <c r="C22" s="101"/>
      <c r="D22" s="102"/>
    </row>
    <row r="24" spans="1:4" ht="15" x14ac:dyDescent="0.25">
      <c r="A24" s="3" t="s">
        <v>9</v>
      </c>
      <c r="B24" s="3"/>
      <c r="C24" s="3"/>
    </row>
  </sheetData>
  <mergeCells count="1">
    <mergeCell ref="A1:B1"/>
  </mergeCells>
  <phoneticPr fontId="4" type="noConversion"/>
  <hyperlinks>
    <hyperlink ref="A10" location="Definitions!A1" display="Definitions" xr:uid="{00000000-0004-0000-0000-000000000000}"/>
    <hyperlink ref="A7" location="'F-5 Mission Systems'!A1" display="'F-5 Mission Systems'!A1" xr:uid="{00000000-0004-0000-0000-000001000000}"/>
    <hyperlink ref="A5" location="'VFC F-5 MET Matrix'!A1" display="'VFC F-5 MET Matrix'!A1" xr:uid="{00000000-0004-0000-0000-000002000000}"/>
    <hyperlink ref="A2" location="'VFC F-5'!A1" display="'VFC F-5'!A1" xr:uid="{00000000-0004-0000-0000-000003000000}"/>
    <hyperlink ref="A3" location="'VFC F-16C'!A1" display="'VFC F-16C'!A1" xr:uid="{00000000-0004-0000-0000-000004000000}"/>
    <hyperlink ref="A4" location="'VFC FA-18(E-F)'!A1" display="'VFC FA-18(E-F)'!A1" xr:uid="{00000000-0004-0000-0000-000005000000}"/>
    <hyperlink ref="A6" location="'FA-18(E-F) MET Matrix'!A1" display="'FA-18(E-F) MET Matrix'!A1" xr:uid="{00000000-0004-0000-0000-000006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showGridLines="0" zoomScaleNormal="100" workbookViewId="0">
      <selection activeCell="A13" sqref="A13"/>
    </sheetView>
  </sheetViews>
  <sheetFormatPr defaultColWidth="97.5703125" defaultRowHeight="15" x14ac:dyDescent="0.25"/>
  <cols>
    <col min="1" max="1" width="9.7109375" style="6" bestFit="1" customWidth="1"/>
    <col min="2" max="2" width="23" style="6" bestFit="1" customWidth="1"/>
    <col min="3" max="3" width="97.42578125" style="6" bestFit="1" customWidth="1"/>
    <col min="4" max="16384" width="97.5703125" style="6"/>
  </cols>
  <sheetData>
    <row r="1" spans="1:3" x14ac:dyDescent="0.25">
      <c r="A1" s="4" t="s">
        <v>10</v>
      </c>
      <c r="B1" s="4" t="s">
        <v>11</v>
      </c>
      <c r="C1" s="5" t="s">
        <v>12</v>
      </c>
    </row>
    <row r="2" spans="1:3" x14ac:dyDescent="0.25">
      <c r="A2" s="7">
        <v>44866</v>
      </c>
      <c r="B2" s="8" t="s">
        <v>13</v>
      </c>
      <c r="C2" s="9" t="s">
        <v>14</v>
      </c>
    </row>
    <row r="3" spans="1:3" x14ac:dyDescent="0.25">
      <c r="A3" s="7"/>
      <c r="B3" s="29"/>
      <c r="C3" s="10"/>
    </row>
    <row r="4" spans="1:3" x14ac:dyDescent="0.25">
      <c r="A4" s="115"/>
      <c r="B4" s="116"/>
      <c r="C4" s="117"/>
    </row>
    <row r="5" spans="1:3" x14ac:dyDescent="0.25">
      <c r="A5" s="115"/>
      <c r="B5" s="116"/>
      <c r="C5" s="117"/>
    </row>
    <row r="6" spans="1:3" x14ac:dyDescent="0.25">
      <c r="A6" s="115"/>
      <c r="B6" s="118"/>
      <c r="C6" s="119"/>
    </row>
    <row r="7" spans="1:3" x14ac:dyDescent="0.25">
      <c r="A7" s="115"/>
      <c r="B7" s="118"/>
      <c r="C7" s="119"/>
    </row>
    <row r="8" spans="1:3" x14ac:dyDescent="0.25">
      <c r="A8" s="7"/>
      <c r="B8" s="116"/>
      <c r="C8" s="10"/>
    </row>
    <row r="9" spans="1:3" x14ac:dyDescent="0.25">
      <c r="A9" s="122"/>
      <c r="B9" s="10"/>
      <c r="C9" s="10"/>
    </row>
    <row r="10" spans="1:3" x14ac:dyDescent="0.25">
      <c r="A10" s="10"/>
      <c r="B10" s="10"/>
      <c r="C10" s="10"/>
    </row>
    <row r="11" spans="1:3" x14ac:dyDescent="0.25">
      <c r="A11" s="10"/>
      <c r="B11" s="10"/>
      <c r="C11" s="10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6"/>
  <sheetViews>
    <sheetView showGridLines="0" workbookViewId="0">
      <selection activeCell="B21" sqref="B21:C21"/>
    </sheetView>
  </sheetViews>
  <sheetFormatPr defaultColWidth="9.140625" defaultRowHeight="11.25" x14ac:dyDescent="0.2"/>
  <cols>
    <col min="1" max="1" width="40.5703125" style="14" customWidth="1"/>
    <col min="2" max="3" width="8.28515625" style="14" customWidth="1"/>
    <col min="4" max="8" width="5.7109375" style="14" customWidth="1"/>
    <col min="9" max="9" width="11.5703125" style="14" bestFit="1" customWidth="1"/>
    <col min="10" max="14" width="5.7109375" style="14" customWidth="1"/>
    <col min="15" max="15" width="10.7109375" style="14" bestFit="1" customWidth="1"/>
    <col min="16" max="16384" width="9.140625" style="14"/>
  </cols>
  <sheetData>
    <row r="1" spans="1:15" s="23" customFormat="1" ht="18.75" x14ac:dyDescent="0.3">
      <c r="A1" s="22" t="s">
        <v>15</v>
      </c>
      <c r="B1" s="22"/>
      <c r="C1" s="22"/>
      <c r="D1" s="22"/>
      <c r="F1" s="155" t="s">
        <v>16</v>
      </c>
      <c r="H1" s="22" t="s">
        <v>17</v>
      </c>
      <c r="I1" s="138">
        <v>44866</v>
      </c>
      <c r="N1" s="236" t="s">
        <v>18</v>
      </c>
      <c r="O1" s="233">
        <v>12.01</v>
      </c>
    </row>
    <row r="2" spans="1:15" s="28" customFormat="1" ht="12" x14ac:dyDescent="0.2">
      <c r="A2" s="156"/>
      <c r="B2" s="157" t="s">
        <v>19</v>
      </c>
      <c r="C2" s="157" t="s">
        <v>20</v>
      </c>
      <c r="D2" s="158"/>
      <c r="F2" s="155" t="s">
        <v>21</v>
      </c>
      <c r="I2" s="159"/>
      <c r="N2" s="155"/>
      <c r="O2" s="159"/>
    </row>
    <row r="3" spans="1:15" s="28" customFormat="1" ht="12.75" x14ac:dyDescent="0.2">
      <c r="A3" s="11" t="s">
        <v>22</v>
      </c>
      <c r="B3" s="126">
        <v>22</v>
      </c>
      <c r="C3" s="126">
        <v>12</v>
      </c>
      <c r="D3" s="126"/>
      <c r="E3" s="121"/>
      <c r="F3" s="156"/>
      <c r="G3" s="121"/>
      <c r="H3" s="14"/>
      <c r="I3" s="159"/>
      <c r="N3" s="156"/>
      <c r="O3" s="159"/>
    </row>
    <row r="4" spans="1:15" x14ac:dyDescent="0.2">
      <c r="A4" s="11" t="s">
        <v>23</v>
      </c>
      <c r="B4" s="12">
        <f>$B$5/$B3</f>
        <v>1.7272727272727273</v>
      </c>
      <c r="C4" s="12">
        <f>$C$5/$C3</f>
        <v>1.8333333333333333</v>
      </c>
      <c r="D4" s="12"/>
      <c r="E4" s="12"/>
      <c r="F4" s="12"/>
      <c r="G4" s="13"/>
      <c r="H4" s="12"/>
      <c r="I4" s="12"/>
      <c r="L4" s="126"/>
    </row>
    <row r="5" spans="1:15" ht="10.5" customHeight="1" x14ac:dyDescent="0.2">
      <c r="A5" s="11" t="s">
        <v>24</v>
      </c>
      <c r="B5" s="126">
        <v>38</v>
      </c>
      <c r="C5" s="126">
        <v>22</v>
      </c>
      <c r="D5" s="126"/>
      <c r="E5" s="12"/>
      <c r="F5" s="12"/>
      <c r="G5" s="13"/>
      <c r="H5" s="12"/>
      <c r="I5" s="12"/>
      <c r="L5" s="12"/>
    </row>
    <row r="6" spans="1:15" x14ac:dyDescent="0.2">
      <c r="A6" s="11" t="s">
        <v>25</v>
      </c>
      <c r="B6" s="12">
        <v>1.1000000000000001</v>
      </c>
      <c r="C6" s="12">
        <v>1.1000000000000001</v>
      </c>
      <c r="D6" s="12"/>
      <c r="E6" s="12"/>
      <c r="F6" s="12"/>
      <c r="G6" s="27"/>
      <c r="H6" s="12"/>
      <c r="I6" s="12"/>
      <c r="L6" s="126"/>
    </row>
    <row r="7" spans="1:15" ht="10.5" customHeight="1" x14ac:dyDescent="0.2">
      <c r="A7" s="11" t="s">
        <v>26</v>
      </c>
      <c r="B7" s="16">
        <v>8.3000000000000007</v>
      </c>
      <c r="C7" s="16">
        <v>8.3000000000000007</v>
      </c>
      <c r="D7" s="16"/>
      <c r="E7" s="12"/>
      <c r="F7" s="12"/>
      <c r="G7" s="15"/>
      <c r="H7" s="12"/>
      <c r="I7" s="12"/>
      <c r="L7" s="12"/>
    </row>
    <row r="8" spans="1:15" x14ac:dyDescent="0.2">
      <c r="A8" s="11" t="s">
        <v>27</v>
      </c>
      <c r="B8" s="16">
        <f>$B$5*$B$7</f>
        <v>315.40000000000003</v>
      </c>
      <c r="C8" s="16">
        <f>$C$5*$C$7</f>
        <v>182.60000000000002</v>
      </c>
      <c r="D8" s="16"/>
      <c r="E8" s="12"/>
      <c r="F8" s="12"/>
      <c r="G8" s="12"/>
      <c r="H8" s="12"/>
      <c r="I8" s="12"/>
      <c r="L8" s="16"/>
    </row>
    <row r="9" spans="1:15" x14ac:dyDescent="0.2">
      <c r="A9" s="11" t="s">
        <v>28</v>
      </c>
      <c r="B9" s="12">
        <f>B8/B6</f>
        <v>286.72727272727275</v>
      </c>
      <c r="C9" s="12">
        <f>C8/C6</f>
        <v>166</v>
      </c>
      <c r="D9" s="12"/>
      <c r="E9" s="12"/>
      <c r="F9" s="12"/>
      <c r="G9" s="24"/>
      <c r="H9" s="25"/>
      <c r="I9" s="12"/>
      <c r="L9" s="16"/>
    </row>
    <row r="10" spans="1:15" x14ac:dyDescent="0.2">
      <c r="A10" s="11" t="s">
        <v>29</v>
      </c>
      <c r="B10" s="16">
        <f>$B$5*D10</f>
        <v>38</v>
      </c>
      <c r="C10" s="16">
        <f>$C$5*D10</f>
        <v>22</v>
      </c>
      <c r="D10" s="16">
        <v>1</v>
      </c>
      <c r="E10" s="14" t="s">
        <v>30</v>
      </c>
      <c r="F10" s="12"/>
      <c r="G10" s="26" t="s">
        <v>31</v>
      </c>
      <c r="H10" s="25">
        <v>9.0999999999999998E-2</v>
      </c>
      <c r="I10" s="12"/>
      <c r="L10" s="12"/>
    </row>
    <row r="11" spans="1:15" x14ac:dyDescent="0.2">
      <c r="E11" s="12"/>
      <c r="F11" s="12"/>
      <c r="G11" s="12"/>
      <c r="H11" s="12"/>
      <c r="I11" s="12"/>
    </row>
    <row r="12" spans="1:15" ht="60" x14ac:dyDescent="0.2">
      <c r="A12" s="31" t="s">
        <v>32</v>
      </c>
      <c r="B12" s="32" t="s">
        <v>33</v>
      </c>
      <c r="C12" s="32" t="s">
        <v>33</v>
      </c>
      <c r="D12" s="127"/>
      <c r="E12" s="127"/>
      <c r="F12" s="127"/>
      <c r="G12" s="127"/>
      <c r="H12" s="127"/>
      <c r="I12" s="127"/>
    </row>
    <row r="13" spans="1:15" s="17" customFormat="1" ht="12" x14ac:dyDescent="0.2">
      <c r="A13" s="31" t="s">
        <v>34</v>
      </c>
      <c r="B13" s="33" t="s">
        <v>35</v>
      </c>
      <c r="C13" s="33" t="s">
        <v>36</v>
      </c>
      <c r="D13" s="123"/>
      <c r="E13" s="123"/>
      <c r="F13" s="123"/>
      <c r="G13" s="123"/>
      <c r="H13" s="123"/>
      <c r="I13" s="123"/>
    </row>
    <row r="14" spans="1:15" s="18" customFormat="1" ht="12" x14ac:dyDescent="0.2">
      <c r="A14" s="31" t="s">
        <v>37</v>
      </c>
      <c r="B14" s="34">
        <v>1</v>
      </c>
      <c r="C14" s="34">
        <v>2</v>
      </c>
      <c r="D14" s="128"/>
      <c r="E14" s="128"/>
      <c r="F14" s="128"/>
      <c r="G14" s="128"/>
      <c r="H14" s="128"/>
      <c r="I14" s="128"/>
    </row>
    <row r="15" spans="1:15" ht="12" x14ac:dyDescent="0.2">
      <c r="A15" s="31" t="s">
        <v>38</v>
      </c>
      <c r="B15" s="272" t="s">
        <v>39</v>
      </c>
      <c r="C15" s="273"/>
      <c r="D15" s="129"/>
      <c r="E15" s="129"/>
      <c r="F15" s="129"/>
      <c r="G15" s="129"/>
      <c r="H15" s="129"/>
      <c r="I15" s="129"/>
    </row>
    <row r="16" spans="1:15" s="19" customFormat="1" ht="12" x14ac:dyDescent="0.2">
      <c r="A16" s="139" t="s">
        <v>40</v>
      </c>
      <c r="B16" s="211"/>
      <c r="C16" s="140"/>
      <c r="D16" s="131"/>
      <c r="E16" s="131"/>
      <c r="F16" s="131"/>
      <c r="G16" s="131"/>
      <c r="H16" s="131"/>
      <c r="I16" s="131"/>
    </row>
    <row r="17" spans="1:20" s="20" customFormat="1" ht="12" x14ac:dyDescent="0.2">
      <c r="A17" s="35" t="s">
        <v>41</v>
      </c>
      <c r="B17" s="141">
        <v>0.75</v>
      </c>
      <c r="C17" s="141">
        <v>0.75</v>
      </c>
      <c r="D17" s="132"/>
      <c r="E17" s="132"/>
      <c r="F17" s="123"/>
      <c r="G17" s="132"/>
      <c r="H17" s="132"/>
      <c r="I17" s="132"/>
    </row>
    <row r="18" spans="1:20" s="21" customFormat="1" ht="12" x14ac:dyDescent="0.2">
      <c r="A18" s="35" t="s">
        <v>42</v>
      </c>
      <c r="B18" s="36">
        <v>0.8</v>
      </c>
      <c r="C18" s="36">
        <v>0.8</v>
      </c>
      <c r="D18" s="133"/>
      <c r="E18" s="133"/>
      <c r="F18" s="133"/>
      <c r="G18" s="133"/>
      <c r="H18" s="133"/>
      <c r="I18" s="133"/>
    </row>
    <row r="19" spans="1:20" s="21" customFormat="1" ht="12" x14ac:dyDescent="0.2">
      <c r="A19" s="35" t="s">
        <v>43</v>
      </c>
      <c r="B19" s="143" t="s">
        <v>44</v>
      </c>
      <c r="C19" s="143" t="s">
        <v>44</v>
      </c>
      <c r="D19" s="133"/>
      <c r="E19" s="133"/>
      <c r="F19" s="133"/>
      <c r="G19" s="133"/>
      <c r="H19" s="133"/>
      <c r="I19" s="133"/>
    </row>
    <row r="20" spans="1:20" s="21" customFormat="1" ht="12" x14ac:dyDescent="0.2">
      <c r="A20" s="30" t="s">
        <v>45</v>
      </c>
      <c r="B20" s="37">
        <f>ROUND($B$3*B$17,2)</f>
        <v>16.5</v>
      </c>
      <c r="C20" s="37">
        <f>ROUND($C$3*C$17,2)</f>
        <v>9</v>
      </c>
      <c r="D20" s="130"/>
      <c r="E20" s="130"/>
      <c r="F20" s="137"/>
      <c r="G20" s="130"/>
      <c r="H20" s="130"/>
      <c r="I20" s="130"/>
    </row>
    <row r="21" spans="1:20" s="21" customFormat="1" ht="12" x14ac:dyDescent="0.2">
      <c r="A21" s="30" t="s">
        <v>46</v>
      </c>
      <c r="B21" s="38">
        <f>ROUND($B$20*B$18,2)</f>
        <v>13.2</v>
      </c>
      <c r="C21" s="38">
        <f>ROUND($C$20*C$18,2)</f>
        <v>7.2</v>
      </c>
      <c r="D21" s="130"/>
      <c r="E21" s="130"/>
      <c r="F21" s="137"/>
      <c r="G21" s="137"/>
      <c r="H21" s="130"/>
      <c r="I21" s="130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s="21" customFormat="1" ht="12" x14ac:dyDescent="0.2">
      <c r="A22" s="142" t="s">
        <v>47</v>
      </c>
      <c r="B22" s="149" t="s">
        <v>44</v>
      </c>
      <c r="C22" s="149" t="s">
        <v>44</v>
      </c>
      <c r="D22" s="130"/>
      <c r="E22" s="130"/>
      <c r="F22" s="137"/>
      <c r="G22" s="137"/>
      <c r="H22" s="130"/>
      <c r="I22" s="130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s="21" customFormat="1" ht="12" x14ac:dyDescent="0.2">
      <c r="A23" s="148" t="s">
        <v>48</v>
      </c>
      <c r="B23" s="151"/>
      <c r="C23" s="37"/>
      <c r="D23" s="130"/>
      <c r="E23" s="130"/>
      <c r="F23" s="137"/>
      <c r="G23" s="137"/>
      <c r="H23" s="130"/>
      <c r="I23" s="130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s="21" customFormat="1" ht="12" x14ac:dyDescent="0.2">
      <c r="A24" s="142" t="s">
        <v>49</v>
      </c>
      <c r="B24" s="150">
        <f t="shared" ref="B24:C24" si="0">B21/1.1</f>
        <v>11.999999999999998</v>
      </c>
      <c r="C24" s="150">
        <f t="shared" si="0"/>
        <v>6.545454545454545</v>
      </c>
      <c r="D24" s="130"/>
      <c r="E24" s="130"/>
      <c r="F24" s="137"/>
      <c r="G24" s="137"/>
      <c r="H24" s="130"/>
      <c r="I24" s="130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21" customFormat="1" ht="12" x14ac:dyDescent="0.2">
      <c r="A25" s="142" t="s">
        <v>50</v>
      </c>
      <c r="B25" s="144">
        <f t="shared" ref="B25:C25" si="1">B21</f>
        <v>13.2</v>
      </c>
      <c r="C25" s="144">
        <f t="shared" si="1"/>
        <v>7.2</v>
      </c>
      <c r="D25" s="130"/>
      <c r="E25" s="130"/>
      <c r="F25" s="137"/>
      <c r="G25" s="137"/>
      <c r="H25" s="130"/>
      <c r="I25" s="130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2" x14ac:dyDescent="0.2">
      <c r="A26" s="147" t="s">
        <v>51</v>
      </c>
      <c r="B26" s="145"/>
      <c r="C26" s="146"/>
      <c r="E26" s="123"/>
      <c r="F26" s="123"/>
      <c r="G26" s="123"/>
      <c r="H26" s="123"/>
      <c r="I26" s="123"/>
    </row>
    <row r="27" spans="1:20" ht="12" x14ac:dyDescent="0.2">
      <c r="A27" s="39" t="s">
        <v>52</v>
      </c>
      <c r="B27" s="134">
        <f>B5</f>
        <v>38</v>
      </c>
      <c r="C27" s="134">
        <f>C5</f>
        <v>22</v>
      </c>
      <c r="D27" s="123"/>
      <c r="E27" s="123"/>
      <c r="F27" s="123"/>
      <c r="G27" s="123"/>
      <c r="H27" s="123"/>
      <c r="I27" s="123"/>
    </row>
    <row r="28" spans="1:20" ht="12" x14ac:dyDescent="0.2">
      <c r="A28" s="39" t="s">
        <v>53</v>
      </c>
      <c r="B28" s="134">
        <f>B30</f>
        <v>27</v>
      </c>
      <c r="C28" s="134">
        <f>C30</f>
        <v>15</v>
      </c>
      <c r="D28" s="124"/>
      <c r="E28" s="124"/>
      <c r="F28" s="124"/>
      <c r="G28" s="124"/>
      <c r="H28" s="124"/>
      <c r="I28" s="124"/>
    </row>
    <row r="29" spans="1:20" ht="12" x14ac:dyDescent="0.2">
      <c r="A29" s="39" t="s">
        <v>54</v>
      </c>
      <c r="B29" s="135">
        <f>0.5*B27</f>
        <v>19</v>
      </c>
      <c r="C29" s="135">
        <f>0.5*C27</f>
        <v>11</v>
      </c>
      <c r="D29" s="125"/>
      <c r="E29" s="125"/>
      <c r="F29" s="125"/>
      <c r="G29" s="125"/>
      <c r="H29" s="125"/>
      <c r="I29" s="125"/>
    </row>
    <row r="30" spans="1:20" ht="12" x14ac:dyDescent="0.2">
      <c r="A30" s="39" t="s">
        <v>55</v>
      </c>
      <c r="B30" s="135">
        <v>27</v>
      </c>
      <c r="C30" s="135">
        <v>15</v>
      </c>
      <c r="D30" s="125"/>
      <c r="E30" s="125"/>
      <c r="F30" s="125"/>
      <c r="G30" s="125"/>
      <c r="H30" s="125"/>
      <c r="I30" s="125"/>
    </row>
    <row r="31" spans="1:20" ht="12" x14ac:dyDescent="0.2">
      <c r="A31" s="39" t="s">
        <v>56</v>
      </c>
      <c r="B31" s="136">
        <f>0.9*B27</f>
        <v>34.200000000000003</v>
      </c>
      <c r="C31" s="136">
        <f>0.9*C27</f>
        <v>19.8</v>
      </c>
      <c r="D31" s="125"/>
      <c r="E31" s="125"/>
      <c r="F31" s="125"/>
      <c r="G31" s="125"/>
      <c r="H31" s="125"/>
      <c r="I31" s="125"/>
    </row>
    <row r="32" spans="1:20" ht="12" x14ac:dyDescent="0.2">
      <c r="A32" s="39" t="s">
        <v>57</v>
      </c>
      <c r="B32" s="134">
        <f>B30</f>
        <v>27</v>
      </c>
      <c r="C32" s="134">
        <f>C30</f>
        <v>15</v>
      </c>
      <c r="D32" s="124"/>
      <c r="E32" s="124"/>
      <c r="F32" s="124"/>
      <c r="G32" s="124"/>
      <c r="H32" s="124"/>
      <c r="I32" s="124"/>
    </row>
    <row r="33" spans="1:9" ht="12" x14ac:dyDescent="0.2">
      <c r="A33" s="147" t="s">
        <v>58</v>
      </c>
      <c r="B33" s="152"/>
      <c r="C33" s="153"/>
      <c r="D33" s="28"/>
      <c r="E33" s="28"/>
      <c r="F33" s="28"/>
      <c r="G33" s="28"/>
      <c r="H33" s="28"/>
      <c r="I33" s="28"/>
    </row>
    <row r="34" spans="1:9" ht="12" x14ac:dyDescent="0.2">
      <c r="A34" s="39" t="s">
        <v>59</v>
      </c>
      <c r="B34" s="154">
        <v>0.8</v>
      </c>
      <c r="C34" s="154">
        <v>0.8</v>
      </c>
      <c r="D34" s="28"/>
      <c r="E34" s="28"/>
      <c r="F34" s="28"/>
      <c r="G34" s="28"/>
      <c r="H34" s="28"/>
      <c r="I34" s="28"/>
    </row>
    <row r="35" spans="1:9" ht="12" x14ac:dyDescent="0.2">
      <c r="A35" s="39" t="s">
        <v>60</v>
      </c>
      <c r="B35" s="154">
        <v>0.8</v>
      </c>
      <c r="C35" s="154">
        <v>0.8</v>
      </c>
      <c r="D35" s="28"/>
      <c r="E35" s="28"/>
      <c r="F35" s="28"/>
      <c r="G35" s="28"/>
      <c r="H35" s="28"/>
      <c r="I35" s="28"/>
    </row>
    <row r="36" spans="1:9" ht="12" x14ac:dyDescent="0.2">
      <c r="A36" s="39" t="s">
        <v>61</v>
      </c>
      <c r="B36" s="154">
        <v>0.75</v>
      </c>
      <c r="C36" s="154">
        <v>0.75</v>
      </c>
      <c r="D36" s="28"/>
      <c r="E36" s="28"/>
      <c r="F36" s="28"/>
      <c r="G36" s="28"/>
      <c r="H36" s="28"/>
      <c r="I36" s="28"/>
    </row>
    <row r="37" spans="1:9" ht="12" x14ac:dyDescent="0.2">
      <c r="B37" s="28"/>
      <c r="C37" s="28"/>
      <c r="D37" s="41"/>
      <c r="E37" s="28"/>
      <c r="F37" s="28"/>
      <c r="G37" s="28"/>
      <c r="H37" s="28"/>
      <c r="I37" s="28"/>
    </row>
    <row r="38" spans="1:9" ht="12" x14ac:dyDescent="0.2">
      <c r="B38" s="28"/>
      <c r="C38" s="28"/>
      <c r="D38" s="41"/>
      <c r="E38" s="28"/>
      <c r="F38" s="28"/>
      <c r="G38" s="28"/>
      <c r="H38" s="28"/>
      <c r="I38" s="28"/>
    </row>
    <row r="39" spans="1:9" ht="12" x14ac:dyDescent="0.2">
      <c r="B39" s="28"/>
      <c r="C39" s="28"/>
      <c r="D39" s="41"/>
      <c r="E39" s="28"/>
      <c r="F39" s="28"/>
      <c r="G39" s="28"/>
      <c r="H39" s="28"/>
      <c r="I39" s="28"/>
    </row>
    <row r="40" spans="1:9" ht="12" x14ac:dyDescent="0.2">
      <c r="A40" s="40" t="s">
        <v>62</v>
      </c>
    </row>
    <row r="41" spans="1:9" ht="12" x14ac:dyDescent="0.2">
      <c r="A41" s="28" t="s">
        <v>63</v>
      </c>
    </row>
    <row r="42" spans="1:9" ht="12" x14ac:dyDescent="0.2">
      <c r="A42" s="28" t="s">
        <v>64</v>
      </c>
    </row>
    <row r="43" spans="1:9" ht="12" x14ac:dyDescent="0.2">
      <c r="A43" s="28"/>
    </row>
    <row r="44" spans="1:9" ht="12" x14ac:dyDescent="0.2">
      <c r="A44" s="28" t="s">
        <v>65</v>
      </c>
    </row>
    <row r="45" spans="1:9" ht="12" x14ac:dyDescent="0.2">
      <c r="A45" s="28" t="s">
        <v>66</v>
      </c>
    </row>
    <row r="46" spans="1:9" ht="12" x14ac:dyDescent="0.2">
      <c r="A46" s="28" t="s">
        <v>67</v>
      </c>
    </row>
  </sheetData>
  <mergeCells count="1">
    <mergeCell ref="B15:C15"/>
  </mergeCells>
  <phoneticPr fontId="34" type="noConversion"/>
  <hyperlinks>
    <hyperlink ref="F1" location="Inventory!A1" display="Inventory" xr:uid="{00000000-0004-0000-0200-000000000000}"/>
    <hyperlink ref="F2" location="'VFC-111'!A104" display="AMFOM" xr:uid="{00000000-0004-0000-0200-000001000000}"/>
  </hyperlinks>
  <printOptions horizontalCentered="1" verticalCentered="1"/>
  <pageMargins left="0.5" right="0.5" top="0.5" bottom="0.5" header="0.5" footer="0.5"/>
  <pageSetup scale="83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6"/>
  <sheetViews>
    <sheetView showGridLines="0" workbookViewId="0">
      <selection activeCell="N1" sqref="N1"/>
    </sheetView>
  </sheetViews>
  <sheetFormatPr defaultColWidth="9.140625" defaultRowHeight="11.25" x14ac:dyDescent="0.2"/>
  <cols>
    <col min="1" max="1" width="40.5703125" style="164" customWidth="1"/>
    <col min="2" max="2" width="8.42578125" style="164" bestFit="1" customWidth="1"/>
    <col min="3" max="8" width="5.7109375" style="164" customWidth="1"/>
    <col min="9" max="9" width="11.5703125" style="164" bestFit="1" customWidth="1"/>
    <col min="10" max="14" width="5.7109375" style="164" customWidth="1"/>
    <col min="15" max="16384" width="9.140625" style="164"/>
  </cols>
  <sheetData>
    <row r="1" spans="1:15" s="161" customFormat="1" ht="18.75" x14ac:dyDescent="0.3">
      <c r="A1" s="160" t="s">
        <v>68</v>
      </c>
      <c r="B1" s="160"/>
      <c r="C1" s="160"/>
      <c r="F1" s="121" t="s">
        <v>16</v>
      </c>
      <c r="H1" s="160" t="s">
        <v>17</v>
      </c>
      <c r="I1" s="194">
        <v>44866</v>
      </c>
      <c r="K1" s="160"/>
      <c r="L1" s="274"/>
      <c r="M1" s="274"/>
      <c r="N1" s="235" t="s">
        <v>18</v>
      </c>
      <c r="O1" s="234">
        <v>12.02</v>
      </c>
    </row>
    <row r="2" spans="1:15" s="191" customFormat="1" ht="12" x14ac:dyDescent="0.2">
      <c r="A2" s="195"/>
      <c r="B2" s="195"/>
      <c r="C2" s="195"/>
      <c r="F2" s="155" t="s">
        <v>21</v>
      </c>
      <c r="G2" s="196"/>
      <c r="H2" s="196"/>
      <c r="K2" s="195"/>
      <c r="L2" s="196"/>
      <c r="M2" s="196"/>
    </row>
    <row r="3" spans="1:15" ht="12.75" x14ac:dyDescent="0.2">
      <c r="A3" s="162" t="s">
        <v>22</v>
      </c>
      <c r="B3" s="163">
        <v>12</v>
      </c>
      <c r="C3" s="163"/>
      <c r="F3" s="121"/>
      <c r="H3" s="165"/>
      <c r="K3" s="163"/>
    </row>
    <row r="4" spans="1:15" ht="10.5" customHeight="1" x14ac:dyDescent="0.2">
      <c r="A4" s="162" t="s">
        <v>23</v>
      </c>
      <c r="B4" s="165">
        <f>$B$5/$B3</f>
        <v>2.3333333333333335</v>
      </c>
      <c r="C4" s="165"/>
      <c r="D4" s="165"/>
      <c r="E4" s="165"/>
      <c r="F4" s="166"/>
      <c r="G4" s="165"/>
      <c r="H4" s="165"/>
      <c r="K4" s="165"/>
    </row>
    <row r="5" spans="1:15" x14ac:dyDescent="0.2">
      <c r="A5" s="162" t="s">
        <v>24</v>
      </c>
      <c r="B5" s="165">
        <v>28</v>
      </c>
      <c r="C5" s="163"/>
      <c r="D5" s="165"/>
      <c r="E5" s="165"/>
      <c r="F5" s="166"/>
      <c r="G5" s="165"/>
      <c r="H5" s="165"/>
      <c r="K5" s="163"/>
    </row>
    <row r="6" spans="1:15" ht="10.5" customHeight="1" x14ac:dyDescent="0.2">
      <c r="A6" s="162" t="s">
        <v>25</v>
      </c>
      <c r="B6" s="165">
        <v>1.3</v>
      </c>
      <c r="C6" s="165"/>
      <c r="D6" s="165"/>
      <c r="E6" s="165"/>
      <c r="F6" s="167"/>
      <c r="G6" s="165"/>
      <c r="H6" s="165"/>
      <c r="K6" s="165"/>
    </row>
    <row r="7" spans="1:15" x14ac:dyDescent="0.2">
      <c r="A7" s="162" t="s">
        <v>26</v>
      </c>
      <c r="B7" s="164">
        <v>8.3000000000000007</v>
      </c>
      <c r="C7" s="165"/>
      <c r="D7" s="165"/>
      <c r="E7" s="165"/>
      <c r="F7" s="168"/>
      <c r="G7" s="165"/>
      <c r="H7" s="165"/>
      <c r="K7" s="165"/>
    </row>
    <row r="8" spans="1:15" x14ac:dyDescent="0.2">
      <c r="A8" s="162" t="s">
        <v>27</v>
      </c>
      <c r="B8" s="165">
        <f>B5*B7</f>
        <v>232.40000000000003</v>
      </c>
      <c r="C8" s="165"/>
      <c r="D8" s="165"/>
      <c r="E8" s="165"/>
      <c r="F8" s="165"/>
      <c r="G8" s="165"/>
      <c r="H8" s="165"/>
      <c r="K8" s="165"/>
    </row>
    <row r="9" spans="1:15" x14ac:dyDescent="0.2">
      <c r="A9" s="162" t="s">
        <v>28</v>
      </c>
      <c r="B9" s="165">
        <f>B8/B6</f>
        <v>178.7692307692308</v>
      </c>
      <c r="C9" s="165"/>
      <c r="D9" s="165"/>
      <c r="E9" s="165"/>
      <c r="F9" s="169"/>
      <c r="G9" s="170"/>
      <c r="H9" s="165"/>
      <c r="K9" s="165"/>
    </row>
    <row r="10" spans="1:15" x14ac:dyDescent="0.2">
      <c r="A10" s="162" t="s">
        <v>29</v>
      </c>
      <c r="B10" s="165">
        <f>B5*C10</f>
        <v>28</v>
      </c>
      <c r="C10" s="165">
        <v>1</v>
      </c>
      <c r="D10" s="164" t="s">
        <v>30</v>
      </c>
      <c r="E10" s="165"/>
      <c r="F10" s="167" t="s">
        <v>31</v>
      </c>
      <c r="G10" s="170">
        <v>9.0999999999999998E-2</v>
      </c>
      <c r="H10" s="169"/>
      <c r="I10" s="170"/>
      <c r="K10" s="165"/>
    </row>
    <row r="11" spans="1:15" x14ac:dyDescent="0.2">
      <c r="D11" s="165"/>
      <c r="E11" s="165"/>
      <c r="F11" s="165"/>
      <c r="G11" s="165"/>
      <c r="H11" s="165"/>
    </row>
    <row r="12" spans="1:15" ht="60" x14ac:dyDescent="0.2">
      <c r="A12" s="173" t="s">
        <v>32</v>
      </c>
      <c r="B12" s="174" t="s">
        <v>33</v>
      </c>
      <c r="C12" s="175"/>
      <c r="D12" s="175"/>
      <c r="E12" s="175"/>
      <c r="F12" s="175"/>
      <c r="G12" s="175"/>
      <c r="H12" s="175"/>
    </row>
    <row r="13" spans="1:15" s="178" customFormat="1" ht="12" x14ac:dyDescent="0.2">
      <c r="A13" s="173" t="s">
        <v>34</v>
      </c>
      <c r="B13" s="176" t="s">
        <v>35</v>
      </c>
      <c r="C13" s="177"/>
      <c r="D13" s="177"/>
      <c r="E13" s="177"/>
      <c r="F13" s="177"/>
      <c r="G13" s="177"/>
      <c r="H13" s="177"/>
    </row>
    <row r="14" spans="1:15" s="178" customFormat="1" ht="12" x14ac:dyDescent="0.2">
      <c r="A14" s="173" t="s">
        <v>37</v>
      </c>
      <c r="B14" s="176">
        <v>1</v>
      </c>
      <c r="C14" s="177"/>
      <c r="D14" s="177"/>
      <c r="E14" s="177"/>
      <c r="F14" s="177"/>
      <c r="G14" s="177"/>
      <c r="H14" s="177"/>
    </row>
    <row r="15" spans="1:15" ht="12" x14ac:dyDescent="0.2">
      <c r="A15" s="173" t="s">
        <v>38</v>
      </c>
      <c r="B15" s="179" t="s">
        <v>39</v>
      </c>
      <c r="C15" s="180"/>
      <c r="D15" s="180"/>
      <c r="E15" s="180"/>
      <c r="F15" s="180"/>
      <c r="G15" s="180"/>
      <c r="H15" s="180"/>
    </row>
    <row r="16" spans="1:15" ht="12" x14ac:dyDescent="0.2">
      <c r="A16" s="208" t="s">
        <v>40</v>
      </c>
      <c r="B16" s="209"/>
      <c r="C16" s="131"/>
      <c r="D16" s="131"/>
      <c r="E16" s="131"/>
      <c r="F16" s="131"/>
      <c r="G16" s="131"/>
      <c r="H16" s="131"/>
    </row>
    <row r="17" spans="1:19" s="182" customFormat="1" ht="12" x14ac:dyDescent="0.2">
      <c r="A17" s="35" t="s">
        <v>41</v>
      </c>
      <c r="B17" s="181">
        <v>0.75</v>
      </c>
      <c r="C17" s="132"/>
      <c r="D17" s="132"/>
      <c r="E17" s="177"/>
      <c r="F17" s="132"/>
      <c r="G17" s="132"/>
      <c r="H17" s="132"/>
    </row>
    <row r="18" spans="1:19" s="183" customFormat="1" ht="12" x14ac:dyDescent="0.2">
      <c r="A18" s="35" t="s">
        <v>42</v>
      </c>
      <c r="B18" s="36">
        <v>0.8</v>
      </c>
      <c r="C18" s="133"/>
      <c r="D18" s="133"/>
      <c r="E18" s="133"/>
      <c r="F18" s="133"/>
      <c r="G18" s="133"/>
      <c r="H18" s="133"/>
    </row>
    <row r="19" spans="1:19" s="183" customFormat="1" ht="12" x14ac:dyDescent="0.2">
      <c r="A19" s="35" t="s">
        <v>43</v>
      </c>
      <c r="B19" s="143" t="s">
        <v>44</v>
      </c>
      <c r="C19" s="133"/>
      <c r="D19" s="133"/>
      <c r="E19" s="133"/>
      <c r="F19" s="133"/>
      <c r="G19" s="133"/>
      <c r="H19" s="133"/>
    </row>
    <row r="20" spans="1:19" s="183" customFormat="1" ht="12" x14ac:dyDescent="0.2">
      <c r="A20" s="30" t="s">
        <v>45</v>
      </c>
      <c r="B20" s="184">
        <f>ROUND($B$3*B$17,2)</f>
        <v>9</v>
      </c>
      <c r="C20" s="185"/>
      <c r="D20" s="185"/>
      <c r="E20" s="185"/>
      <c r="F20" s="185"/>
      <c r="G20" s="185"/>
      <c r="H20" s="185"/>
    </row>
    <row r="21" spans="1:19" s="183" customFormat="1" ht="12" x14ac:dyDescent="0.2">
      <c r="A21" s="30" t="s">
        <v>46</v>
      </c>
      <c r="B21" s="186">
        <f>ROUND($B$20*B$18,2)</f>
        <v>7.2</v>
      </c>
      <c r="C21" s="185"/>
      <c r="D21" s="185"/>
      <c r="E21" s="185"/>
      <c r="F21" s="185"/>
      <c r="G21" s="185"/>
      <c r="H21" s="185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s="183" customFormat="1" ht="12" x14ac:dyDescent="0.2">
      <c r="A22" s="142" t="s">
        <v>47</v>
      </c>
      <c r="B22" s="197" t="s">
        <v>44</v>
      </c>
      <c r="C22" s="185"/>
      <c r="D22" s="185"/>
      <c r="E22" s="185"/>
      <c r="F22" s="185"/>
      <c r="G22" s="185"/>
      <c r="H22" s="185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2" x14ac:dyDescent="0.2">
      <c r="A23" s="147" t="s">
        <v>51</v>
      </c>
      <c r="B23" s="198"/>
      <c r="D23" s="177"/>
      <c r="E23" s="177"/>
      <c r="F23" s="177"/>
      <c r="G23" s="177"/>
      <c r="H23" s="177"/>
    </row>
    <row r="24" spans="1:19" ht="12" x14ac:dyDescent="0.2">
      <c r="A24" s="187" t="s">
        <v>52</v>
      </c>
      <c r="B24" s="188">
        <f>B5</f>
        <v>28</v>
      </c>
      <c r="C24" s="177"/>
      <c r="D24" s="177"/>
      <c r="E24" s="177"/>
      <c r="F24" s="177"/>
      <c r="G24" s="177"/>
      <c r="H24" s="177"/>
    </row>
    <row r="25" spans="1:19" ht="12" x14ac:dyDescent="0.2">
      <c r="A25" s="187" t="s">
        <v>53</v>
      </c>
      <c r="B25" s="188">
        <f>B27</f>
        <v>19.599999999999998</v>
      </c>
      <c r="C25" s="189"/>
      <c r="D25" s="189"/>
      <c r="E25" s="189"/>
      <c r="F25" s="189"/>
      <c r="G25" s="189"/>
      <c r="H25" s="189"/>
    </row>
    <row r="26" spans="1:19" ht="12" x14ac:dyDescent="0.2">
      <c r="A26" s="187" t="s">
        <v>54</v>
      </c>
      <c r="B26" s="188">
        <f>0.5*B24</f>
        <v>14</v>
      </c>
      <c r="C26" s="190"/>
      <c r="D26" s="190"/>
      <c r="E26" s="190"/>
      <c r="F26" s="190"/>
      <c r="G26" s="190"/>
      <c r="H26" s="190"/>
    </row>
    <row r="27" spans="1:19" ht="12" x14ac:dyDescent="0.2">
      <c r="A27" s="187" t="s">
        <v>55</v>
      </c>
      <c r="B27" s="188">
        <f>0.7*B24</f>
        <v>19.599999999999998</v>
      </c>
      <c r="C27" s="190"/>
      <c r="D27" s="190"/>
      <c r="E27" s="190"/>
      <c r="F27" s="190"/>
      <c r="G27" s="190"/>
      <c r="H27" s="190"/>
    </row>
    <row r="28" spans="1:19" ht="12" x14ac:dyDescent="0.2">
      <c r="A28" s="187" t="s">
        <v>56</v>
      </c>
      <c r="B28" s="188">
        <f>0.9*B24</f>
        <v>25.2</v>
      </c>
      <c r="C28" s="190"/>
      <c r="D28" s="190"/>
      <c r="E28" s="190"/>
      <c r="F28" s="190"/>
      <c r="G28" s="190"/>
      <c r="H28" s="190"/>
    </row>
    <row r="29" spans="1:19" ht="12" x14ac:dyDescent="0.2">
      <c r="A29" s="187" t="s">
        <v>57</v>
      </c>
      <c r="B29" s="188">
        <f>B25</f>
        <v>19.599999999999998</v>
      </c>
      <c r="C29" s="189"/>
      <c r="D29" s="189"/>
      <c r="E29" s="189"/>
      <c r="F29" s="189"/>
      <c r="G29" s="189"/>
      <c r="H29" s="189"/>
    </row>
    <row r="30" spans="1:19" ht="12" x14ac:dyDescent="0.2">
      <c r="A30" s="147" t="s">
        <v>58</v>
      </c>
      <c r="B30" s="39"/>
      <c r="C30" s="191"/>
      <c r="D30" s="191"/>
      <c r="E30" s="191"/>
      <c r="F30" s="191"/>
      <c r="G30" s="191"/>
      <c r="H30" s="191"/>
    </row>
    <row r="31" spans="1:19" ht="12" x14ac:dyDescent="0.2">
      <c r="A31" s="39" t="s">
        <v>59</v>
      </c>
      <c r="B31" s="154">
        <v>0.8</v>
      </c>
      <c r="C31" s="191"/>
      <c r="D31" s="191"/>
      <c r="E31" s="191"/>
      <c r="F31" s="191"/>
      <c r="G31" s="191"/>
      <c r="H31" s="191"/>
    </row>
    <row r="32" spans="1:19" ht="12" x14ac:dyDescent="0.2">
      <c r="A32" s="39" t="s">
        <v>60</v>
      </c>
      <c r="B32" s="154">
        <v>0.8</v>
      </c>
      <c r="C32" s="191"/>
      <c r="D32" s="191"/>
      <c r="E32" s="191"/>
      <c r="F32" s="191"/>
      <c r="G32" s="191"/>
      <c r="H32" s="191"/>
    </row>
    <row r="33" spans="1:8" ht="12" x14ac:dyDescent="0.2">
      <c r="A33" s="39" t="s">
        <v>61</v>
      </c>
      <c r="B33" s="154">
        <v>0.75</v>
      </c>
      <c r="C33" s="191"/>
      <c r="D33" s="191"/>
      <c r="E33" s="191"/>
      <c r="F33" s="191"/>
      <c r="G33" s="191"/>
      <c r="H33" s="191"/>
    </row>
    <row r="34" spans="1:8" s="191" customFormat="1" ht="12" x14ac:dyDescent="0.2">
      <c r="C34" s="193"/>
    </row>
    <row r="35" spans="1:8" s="191" customFormat="1" ht="12" x14ac:dyDescent="0.2">
      <c r="C35" s="193"/>
    </row>
    <row r="36" spans="1:8" s="191" customFormat="1" ht="12" x14ac:dyDescent="0.2">
      <c r="C36" s="193"/>
    </row>
    <row r="37" spans="1:8" s="191" customFormat="1" ht="12" x14ac:dyDescent="0.2"/>
    <row r="38" spans="1:8" s="191" customFormat="1" ht="12" x14ac:dyDescent="0.2"/>
    <row r="39" spans="1:8" s="191" customFormat="1" ht="12" x14ac:dyDescent="0.2"/>
    <row r="40" spans="1:8" s="191" customFormat="1" ht="12" x14ac:dyDescent="0.2">
      <c r="A40" s="192" t="s">
        <v>62</v>
      </c>
    </row>
    <row r="41" spans="1:8" s="191" customFormat="1" ht="12" x14ac:dyDescent="0.2">
      <c r="A41" s="191" t="s">
        <v>63</v>
      </c>
    </row>
    <row r="42" spans="1:8" s="191" customFormat="1" ht="12" x14ac:dyDescent="0.2">
      <c r="A42" s="191" t="s">
        <v>64</v>
      </c>
    </row>
    <row r="43" spans="1:8" s="191" customFormat="1" ht="12" x14ac:dyDescent="0.2"/>
    <row r="44" spans="1:8" s="191" customFormat="1" ht="12" x14ac:dyDescent="0.2">
      <c r="A44" s="191" t="s">
        <v>65</v>
      </c>
    </row>
    <row r="45" spans="1:8" s="191" customFormat="1" ht="12" x14ac:dyDescent="0.2">
      <c r="A45" s="191" t="s">
        <v>66</v>
      </c>
    </row>
    <row r="46" spans="1:8" s="191" customFormat="1" ht="12" x14ac:dyDescent="0.2">
      <c r="A46" s="191" t="s">
        <v>67</v>
      </c>
    </row>
  </sheetData>
  <mergeCells count="1">
    <mergeCell ref="L1:M1"/>
  </mergeCells>
  <hyperlinks>
    <hyperlink ref="F1" location="Inventory!A1" display="Inventory" xr:uid="{00000000-0004-0000-0300-000000000000}"/>
    <hyperlink ref="F2" location="'VFC-111'!A104" display="AMFOM" xr:uid="{00000000-0004-0000-0300-000001000000}"/>
  </hyperlinks>
  <printOptions horizontalCentered="1" verticalCentered="1"/>
  <pageMargins left="0.5" right="0.5" top="0.5" bottom="0.5" header="0.5" footer="0.5"/>
  <pageSetup scale="83" orientation="portrait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6"/>
  <sheetViews>
    <sheetView showGridLines="0" workbookViewId="0">
      <selection activeCell="B21" sqref="B21"/>
    </sheetView>
  </sheetViews>
  <sheetFormatPr defaultColWidth="9.140625" defaultRowHeight="11.25" x14ac:dyDescent="0.2"/>
  <cols>
    <col min="1" max="1" width="40.5703125" style="164" customWidth="1"/>
    <col min="2" max="2" width="8.42578125" style="164" bestFit="1" customWidth="1"/>
    <col min="3" max="8" width="5.7109375" style="164" customWidth="1"/>
    <col min="9" max="9" width="11.5703125" style="164" bestFit="1" customWidth="1"/>
    <col min="10" max="14" width="5.7109375" style="164" customWidth="1"/>
    <col min="15" max="16384" width="9.140625" style="164"/>
  </cols>
  <sheetData>
    <row r="1" spans="1:15" s="161" customFormat="1" ht="18.75" x14ac:dyDescent="0.3">
      <c r="A1" s="160" t="s">
        <v>69</v>
      </c>
      <c r="B1" s="160"/>
      <c r="C1" s="160"/>
      <c r="D1" s="199"/>
      <c r="F1" s="121" t="s">
        <v>16</v>
      </c>
      <c r="H1" s="160" t="s">
        <v>17</v>
      </c>
      <c r="I1" s="194">
        <v>44866</v>
      </c>
      <c r="K1" s="160"/>
      <c r="L1" s="274"/>
      <c r="M1" s="274"/>
      <c r="N1" s="235" t="s">
        <v>18</v>
      </c>
      <c r="O1" s="234">
        <v>12.03</v>
      </c>
    </row>
    <row r="2" spans="1:15" s="191" customFormat="1" ht="12" x14ac:dyDescent="0.2">
      <c r="A2" s="195"/>
      <c r="B2" s="195"/>
      <c r="C2" s="195"/>
      <c r="D2" s="210"/>
      <c r="F2" s="155" t="s">
        <v>21</v>
      </c>
      <c r="G2" s="196"/>
      <c r="H2" s="196"/>
      <c r="K2" s="195"/>
      <c r="L2" s="196"/>
      <c r="M2" s="196"/>
    </row>
    <row r="3" spans="1:15" ht="12.75" x14ac:dyDescent="0.2">
      <c r="A3" s="162" t="s">
        <v>22</v>
      </c>
      <c r="B3" s="163">
        <v>12</v>
      </c>
      <c r="C3" s="163"/>
      <c r="D3" s="199"/>
      <c r="F3" s="199"/>
      <c r="H3" s="165"/>
      <c r="K3" s="163"/>
    </row>
    <row r="4" spans="1:15" x14ac:dyDescent="0.2">
      <c r="A4" s="162" t="s">
        <v>23</v>
      </c>
      <c r="B4" s="200">
        <f>$B$5/$B3</f>
        <v>2.4166666666666665</v>
      </c>
      <c r="C4" s="165"/>
      <c r="D4" s="165"/>
      <c r="E4" s="165"/>
      <c r="F4" s="166"/>
      <c r="G4" s="165"/>
      <c r="H4" s="165"/>
      <c r="K4" s="165"/>
    </row>
    <row r="5" spans="1:15" x14ac:dyDescent="0.2">
      <c r="A5" s="162" t="s">
        <v>24</v>
      </c>
      <c r="B5" s="163">
        <v>29</v>
      </c>
      <c r="C5" s="163"/>
      <c r="D5" s="165"/>
      <c r="E5" s="165"/>
      <c r="F5" s="166"/>
      <c r="G5" s="165"/>
      <c r="H5" s="165"/>
      <c r="K5" s="163"/>
    </row>
    <row r="6" spans="1:15" x14ac:dyDescent="0.2">
      <c r="A6" s="162" t="s">
        <v>25</v>
      </c>
      <c r="B6" s="165">
        <v>1.5</v>
      </c>
      <c r="C6" s="165"/>
      <c r="D6" s="165"/>
      <c r="E6" s="165"/>
      <c r="F6" s="167"/>
      <c r="G6" s="165"/>
      <c r="H6" s="165"/>
      <c r="K6" s="165"/>
    </row>
    <row r="7" spans="1:15" x14ac:dyDescent="0.2">
      <c r="A7" s="162" t="s">
        <v>26</v>
      </c>
      <c r="B7" s="164">
        <v>8.3000000000000007</v>
      </c>
      <c r="C7" s="165"/>
      <c r="D7" s="165"/>
      <c r="E7" s="165"/>
      <c r="F7" s="168"/>
      <c r="G7" s="165"/>
      <c r="H7" s="165"/>
      <c r="K7" s="165"/>
    </row>
    <row r="8" spans="1:15" x14ac:dyDescent="0.2">
      <c r="A8" s="162" t="s">
        <v>27</v>
      </c>
      <c r="B8" s="165">
        <f>B5*B7</f>
        <v>240.70000000000002</v>
      </c>
      <c r="C8" s="165"/>
      <c r="D8" s="165"/>
      <c r="E8" s="165"/>
      <c r="F8" s="165"/>
      <c r="G8" s="165"/>
      <c r="H8" s="165"/>
      <c r="K8" s="165"/>
    </row>
    <row r="9" spans="1:15" x14ac:dyDescent="0.2">
      <c r="A9" s="162" t="s">
        <v>28</v>
      </c>
      <c r="B9" s="165">
        <f>B8/B6</f>
        <v>160.46666666666667</v>
      </c>
      <c r="C9" s="165"/>
      <c r="D9" s="165"/>
      <c r="E9" s="165"/>
      <c r="F9" s="169"/>
      <c r="G9" s="170"/>
      <c r="H9" s="165"/>
      <c r="K9" s="165"/>
    </row>
    <row r="10" spans="1:15" x14ac:dyDescent="0.2">
      <c r="A10" s="162" t="s">
        <v>29</v>
      </c>
      <c r="B10" s="165">
        <f>B5*C10</f>
        <v>29</v>
      </c>
      <c r="C10" s="165">
        <v>1</v>
      </c>
      <c r="D10" s="164" t="s">
        <v>30</v>
      </c>
      <c r="E10" s="165"/>
      <c r="F10" s="167" t="s">
        <v>31</v>
      </c>
      <c r="G10" s="170">
        <v>9.1999999999999998E-2</v>
      </c>
      <c r="H10" s="169"/>
      <c r="I10" s="170"/>
      <c r="K10" s="165"/>
    </row>
    <row r="11" spans="1:15" x14ac:dyDescent="0.2">
      <c r="A11" s="162"/>
      <c r="C11" s="165"/>
      <c r="E11" s="165"/>
      <c r="F11" s="167"/>
      <c r="G11" s="170"/>
      <c r="H11" s="167"/>
      <c r="I11" s="171"/>
      <c r="K11" s="172"/>
    </row>
    <row r="12" spans="1:15" ht="60" x14ac:dyDescent="0.2">
      <c r="A12" s="173" t="s">
        <v>32</v>
      </c>
      <c r="B12" s="174" t="s">
        <v>33</v>
      </c>
      <c r="C12" s="175"/>
      <c r="D12" s="175"/>
      <c r="E12" s="175"/>
      <c r="F12" s="175"/>
      <c r="G12" s="175"/>
      <c r="H12" s="175"/>
    </row>
    <row r="13" spans="1:15" s="178" customFormat="1" ht="12" x14ac:dyDescent="0.2">
      <c r="A13" s="173" t="s">
        <v>34</v>
      </c>
      <c r="B13" s="176" t="s">
        <v>35</v>
      </c>
      <c r="C13" s="177"/>
      <c r="D13" s="177"/>
      <c r="E13" s="177"/>
      <c r="F13" s="177"/>
      <c r="G13" s="177"/>
      <c r="H13" s="177"/>
    </row>
    <row r="14" spans="1:15" s="178" customFormat="1" ht="12" x14ac:dyDescent="0.2">
      <c r="A14" s="173" t="s">
        <v>37</v>
      </c>
      <c r="B14" s="176">
        <v>1</v>
      </c>
      <c r="C14" s="177"/>
      <c r="D14" s="177"/>
      <c r="E14" s="177"/>
      <c r="F14" s="177"/>
      <c r="G14" s="177"/>
      <c r="H14" s="177"/>
    </row>
    <row r="15" spans="1:15" ht="12" x14ac:dyDescent="0.2">
      <c r="A15" s="173" t="s">
        <v>38</v>
      </c>
      <c r="B15" s="179" t="s">
        <v>39</v>
      </c>
      <c r="C15" s="180"/>
      <c r="D15" s="180"/>
      <c r="E15" s="180"/>
      <c r="F15" s="180"/>
      <c r="G15" s="180"/>
      <c r="H15" s="180"/>
    </row>
    <row r="16" spans="1:15" ht="12" x14ac:dyDescent="0.2">
      <c r="A16" s="208" t="s">
        <v>40</v>
      </c>
      <c r="B16" s="209"/>
      <c r="C16" s="131"/>
      <c r="D16" s="131"/>
      <c r="E16" s="131"/>
      <c r="F16" s="131"/>
      <c r="G16" s="131"/>
      <c r="H16" s="131"/>
    </row>
    <row r="17" spans="1:19" s="182" customFormat="1" ht="12" x14ac:dyDescent="0.2">
      <c r="A17" s="35" t="s">
        <v>41</v>
      </c>
      <c r="B17" s="181">
        <v>0.75</v>
      </c>
      <c r="C17" s="132"/>
      <c r="D17" s="132"/>
      <c r="E17" s="177"/>
      <c r="F17" s="132"/>
      <c r="G17" s="132"/>
      <c r="H17" s="132"/>
    </row>
    <row r="18" spans="1:19" s="183" customFormat="1" ht="12" x14ac:dyDescent="0.2">
      <c r="A18" s="35" t="s">
        <v>42</v>
      </c>
      <c r="B18" s="36">
        <v>0.8</v>
      </c>
      <c r="C18" s="133"/>
      <c r="D18" s="133"/>
      <c r="E18" s="133"/>
      <c r="F18" s="133"/>
      <c r="G18" s="133"/>
      <c r="H18" s="133"/>
    </row>
    <row r="19" spans="1:19" s="206" customFormat="1" ht="12" x14ac:dyDescent="0.2">
      <c r="A19" s="35" t="s">
        <v>43</v>
      </c>
      <c r="B19" s="197" t="s">
        <v>44</v>
      </c>
      <c r="C19" s="185"/>
      <c r="D19" s="185"/>
      <c r="E19" s="185"/>
      <c r="F19" s="185"/>
      <c r="G19" s="185"/>
      <c r="H19" s="185"/>
    </row>
    <row r="20" spans="1:19" s="206" customFormat="1" ht="12" x14ac:dyDescent="0.2">
      <c r="A20" s="30" t="s">
        <v>45</v>
      </c>
      <c r="B20" s="184">
        <f>ROUND($B$3*B$17,2)</f>
        <v>9</v>
      </c>
      <c r="C20" s="185"/>
      <c r="D20" s="185"/>
      <c r="E20" s="185"/>
      <c r="F20" s="185"/>
      <c r="G20" s="185"/>
      <c r="H20" s="185"/>
      <c r="J20" s="207"/>
      <c r="K20" s="207"/>
      <c r="L20" s="207"/>
      <c r="M20" s="207"/>
      <c r="N20" s="207"/>
      <c r="O20" s="207"/>
      <c r="P20" s="207"/>
      <c r="Q20" s="207"/>
      <c r="R20" s="207"/>
      <c r="S20" s="207"/>
    </row>
    <row r="21" spans="1:19" s="191" customFormat="1" ht="12" x14ac:dyDescent="0.2">
      <c r="A21" s="30" t="s">
        <v>46</v>
      </c>
      <c r="B21" s="186">
        <f>ROUND($B$20*B$18,2)</f>
        <v>7.2</v>
      </c>
      <c r="D21" s="177"/>
      <c r="E21" s="177"/>
      <c r="F21" s="177"/>
      <c r="G21" s="177"/>
      <c r="H21" s="177"/>
    </row>
    <row r="22" spans="1:19" s="191" customFormat="1" ht="12" x14ac:dyDescent="0.2">
      <c r="A22" s="142" t="s">
        <v>47</v>
      </c>
      <c r="B22" s="197" t="s">
        <v>44</v>
      </c>
      <c r="C22" s="177"/>
      <c r="D22" s="177"/>
      <c r="E22" s="177"/>
      <c r="F22" s="177"/>
      <c r="G22" s="177"/>
      <c r="H22" s="177"/>
    </row>
    <row r="23" spans="1:19" s="191" customFormat="1" ht="12" x14ac:dyDescent="0.2">
      <c r="A23" s="147" t="s">
        <v>51</v>
      </c>
      <c r="B23" s="198"/>
      <c r="C23" s="189"/>
      <c r="D23" s="189"/>
      <c r="E23" s="189"/>
      <c r="F23" s="189"/>
      <c r="G23" s="189"/>
      <c r="H23" s="189"/>
    </row>
    <row r="24" spans="1:19" s="191" customFormat="1" ht="12" x14ac:dyDescent="0.2">
      <c r="A24" s="187" t="s">
        <v>52</v>
      </c>
      <c r="B24" s="188">
        <f>B5</f>
        <v>29</v>
      </c>
      <c r="C24" s="189"/>
      <c r="D24" s="189"/>
      <c r="E24" s="189"/>
      <c r="F24" s="189"/>
      <c r="G24" s="189"/>
      <c r="H24" s="189"/>
    </row>
    <row r="25" spans="1:19" s="191" customFormat="1" ht="12" x14ac:dyDescent="0.2">
      <c r="A25" s="187" t="s">
        <v>53</v>
      </c>
      <c r="B25" s="188">
        <f>B27</f>
        <v>20.299999999999997</v>
      </c>
      <c r="C25" s="190"/>
      <c r="D25" s="190"/>
      <c r="E25" s="190"/>
      <c r="F25" s="190"/>
      <c r="G25" s="190"/>
      <c r="H25" s="190"/>
    </row>
    <row r="26" spans="1:19" s="191" customFormat="1" ht="12" x14ac:dyDescent="0.2">
      <c r="A26" s="187" t="s">
        <v>54</v>
      </c>
      <c r="B26" s="188">
        <f>0.5*B24</f>
        <v>14.5</v>
      </c>
      <c r="C26" s="190"/>
      <c r="D26" s="190"/>
      <c r="E26" s="190"/>
      <c r="F26" s="190"/>
      <c r="G26" s="190"/>
      <c r="H26" s="190"/>
    </row>
    <row r="27" spans="1:19" s="191" customFormat="1" ht="12" x14ac:dyDescent="0.2">
      <c r="A27" s="187" t="s">
        <v>55</v>
      </c>
      <c r="B27" s="188">
        <f>0.7*B24</f>
        <v>20.299999999999997</v>
      </c>
      <c r="C27" s="190"/>
      <c r="D27" s="190"/>
      <c r="E27" s="190"/>
      <c r="F27" s="190"/>
      <c r="G27" s="190"/>
      <c r="H27" s="190"/>
    </row>
    <row r="28" spans="1:19" s="191" customFormat="1" ht="12" x14ac:dyDescent="0.2">
      <c r="A28" s="187" t="s">
        <v>56</v>
      </c>
      <c r="B28" s="188">
        <f>0.9*B24</f>
        <v>26.1</v>
      </c>
    </row>
    <row r="29" spans="1:19" s="191" customFormat="1" ht="12" x14ac:dyDescent="0.2">
      <c r="A29" s="187" t="s">
        <v>57</v>
      </c>
      <c r="B29" s="188">
        <f>B25</f>
        <v>20.299999999999997</v>
      </c>
    </row>
    <row r="30" spans="1:19" ht="12" x14ac:dyDescent="0.2">
      <c r="A30" s="147" t="s">
        <v>58</v>
      </c>
      <c r="B30" s="39"/>
      <c r="C30" s="191"/>
      <c r="D30" s="191"/>
      <c r="E30" s="191"/>
      <c r="F30" s="191"/>
      <c r="G30" s="191"/>
      <c r="H30" s="191"/>
    </row>
    <row r="31" spans="1:19" ht="12" x14ac:dyDescent="0.2">
      <c r="A31" s="39" t="s">
        <v>59</v>
      </c>
      <c r="B31" s="154">
        <v>0.8</v>
      </c>
      <c r="C31" s="191"/>
      <c r="D31" s="191"/>
      <c r="E31" s="191"/>
      <c r="F31" s="191"/>
      <c r="G31" s="191"/>
      <c r="H31" s="191"/>
    </row>
    <row r="32" spans="1:19" ht="12" x14ac:dyDescent="0.2">
      <c r="A32" s="39" t="s">
        <v>60</v>
      </c>
      <c r="B32" s="154">
        <v>0.8</v>
      </c>
      <c r="C32" s="191"/>
      <c r="D32" s="191"/>
      <c r="E32" s="191"/>
      <c r="F32" s="191"/>
      <c r="G32" s="191"/>
      <c r="H32" s="191"/>
    </row>
    <row r="33" spans="1:8" ht="12" x14ac:dyDescent="0.2">
      <c r="A33" s="39" t="s">
        <v>61</v>
      </c>
      <c r="B33" s="154">
        <v>0.75</v>
      </c>
      <c r="C33" s="191"/>
      <c r="D33" s="191"/>
      <c r="E33" s="191"/>
      <c r="F33" s="191"/>
      <c r="G33" s="191"/>
      <c r="H33" s="191"/>
    </row>
    <row r="34" spans="1:8" s="191" customFormat="1" ht="12" x14ac:dyDescent="0.2">
      <c r="C34" s="193"/>
    </row>
    <row r="35" spans="1:8" s="191" customFormat="1" ht="12" x14ac:dyDescent="0.2">
      <c r="C35" s="193"/>
    </row>
    <row r="36" spans="1:8" s="191" customFormat="1" ht="12" x14ac:dyDescent="0.2"/>
    <row r="37" spans="1:8" s="191" customFormat="1" ht="12" x14ac:dyDescent="0.2"/>
    <row r="38" spans="1:8" s="191" customFormat="1" ht="12" x14ac:dyDescent="0.2"/>
    <row r="39" spans="1:8" s="191" customFormat="1" ht="12" x14ac:dyDescent="0.2"/>
    <row r="40" spans="1:8" s="191" customFormat="1" ht="12" x14ac:dyDescent="0.2">
      <c r="A40" s="192" t="s">
        <v>62</v>
      </c>
    </row>
    <row r="41" spans="1:8" s="191" customFormat="1" ht="12" x14ac:dyDescent="0.2">
      <c r="A41" s="191" t="s">
        <v>63</v>
      </c>
    </row>
    <row r="42" spans="1:8" s="191" customFormat="1" ht="12" x14ac:dyDescent="0.2">
      <c r="A42" s="191" t="s">
        <v>64</v>
      </c>
    </row>
    <row r="43" spans="1:8" s="191" customFormat="1" ht="12" x14ac:dyDescent="0.2"/>
    <row r="44" spans="1:8" s="191" customFormat="1" ht="12" x14ac:dyDescent="0.2">
      <c r="A44" s="191" t="s">
        <v>65</v>
      </c>
    </row>
    <row r="45" spans="1:8" s="191" customFormat="1" ht="12" x14ac:dyDescent="0.2">
      <c r="A45" s="191" t="s">
        <v>66</v>
      </c>
    </row>
    <row r="46" spans="1:8" ht="12" x14ac:dyDescent="0.2">
      <c r="A46" s="191" t="s">
        <v>67</v>
      </c>
    </row>
  </sheetData>
  <mergeCells count="1">
    <mergeCell ref="L1:M1"/>
  </mergeCells>
  <hyperlinks>
    <hyperlink ref="F1" location="Inventory!A1" display="Inventory" xr:uid="{00000000-0004-0000-0400-000000000000}"/>
    <hyperlink ref="F2" location="'VFC-111'!A104" display="AMFOM" xr:uid="{00000000-0004-0000-0400-000001000000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0"/>
  <sheetViews>
    <sheetView showGridLines="0" zoomScaleNormal="100" workbookViewId="0">
      <selection activeCell="C1" sqref="C1"/>
    </sheetView>
  </sheetViews>
  <sheetFormatPr defaultColWidth="9.140625" defaultRowHeight="11.25" x14ac:dyDescent="0.2"/>
  <cols>
    <col min="1" max="1" width="13" style="114" bestFit="1" customWidth="1"/>
    <col min="2" max="2" width="12.28515625" style="114" bestFit="1" customWidth="1"/>
    <col min="3" max="3" width="67" style="114" bestFit="1" customWidth="1"/>
    <col min="4" max="7" width="5.7109375" style="114" customWidth="1"/>
    <col min="8" max="16384" width="9.140625" style="114"/>
  </cols>
  <sheetData>
    <row r="1" spans="1:7" s="243" customFormat="1" ht="18" customHeight="1" x14ac:dyDescent="0.25">
      <c r="A1" s="241" t="s">
        <v>17</v>
      </c>
      <c r="B1" s="242">
        <v>43952</v>
      </c>
      <c r="C1" s="244" t="s">
        <v>16</v>
      </c>
      <c r="D1" s="275" t="s">
        <v>70</v>
      </c>
      <c r="E1" s="275"/>
      <c r="F1" s="275"/>
      <c r="G1" s="275"/>
    </row>
    <row r="2" spans="1:7" s="107" customFormat="1" ht="219.75" thickBot="1" x14ac:dyDescent="0.25">
      <c r="C2" s="201" t="s">
        <v>71</v>
      </c>
      <c r="D2" s="239" t="s">
        <v>72</v>
      </c>
      <c r="E2" s="240" t="s">
        <v>73</v>
      </c>
      <c r="F2" s="239" t="s">
        <v>74</v>
      </c>
      <c r="G2" s="240" t="s">
        <v>75</v>
      </c>
    </row>
    <row r="3" spans="1:7" s="108" customFormat="1" ht="40.5" customHeight="1" x14ac:dyDescent="0.2">
      <c r="A3" s="276" t="s">
        <v>76</v>
      </c>
      <c r="B3" s="246" t="s">
        <v>77</v>
      </c>
      <c r="C3" s="247" t="s">
        <v>78</v>
      </c>
      <c r="D3" s="245" t="s">
        <v>79</v>
      </c>
      <c r="E3" s="245" t="s">
        <v>79</v>
      </c>
      <c r="F3" s="245" t="s">
        <v>79</v>
      </c>
      <c r="G3" s="248"/>
    </row>
    <row r="4" spans="1:7" s="108" customFormat="1" ht="40.5" customHeight="1" thickBot="1" x14ac:dyDescent="0.25">
      <c r="A4" s="277"/>
      <c r="B4" s="249" t="s">
        <v>80</v>
      </c>
      <c r="C4" s="250" t="s">
        <v>81</v>
      </c>
      <c r="D4" s="251" t="s">
        <v>79</v>
      </c>
      <c r="E4" s="251" t="s">
        <v>79</v>
      </c>
      <c r="F4" s="251" t="s">
        <v>79</v>
      </c>
      <c r="G4" s="252" t="s">
        <v>79</v>
      </c>
    </row>
    <row r="5" spans="1:7" s="108" customFormat="1" x14ac:dyDescent="0.2">
      <c r="A5" s="110"/>
      <c r="B5" s="109"/>
      <c r="C5" s="110"/>
      <c r="D5" s="111"/>
      <c r="E5" s="111"/>
      <c r="F5" s="111"/>
      <c r="G5" s="112"/>
    </row>
    <row r="6" spans="1:7" s="108" customFormat="1" x14ac:dyDescent="0.2">
      <c r="A6" s="110"/>
      <c r="B6" s="112"/>
      <c r="C6" s="109"/>
      <c r="D6" s="111"/>
      <c r="E6" s="111"/>
      <c r="F6" s="111"/>
      <c r="G6" s="112"/>
    </row>
    <row r="7" spans="1:7" s="108" customFormat="1" x14ac:dyDescent="0.2">
      <c r="A7" s="110"/>
      <c r="B7" s="112"/>
      <c r="C7" s="109"/>
      <c r="D7" s="111"/>
      <c r="E7" s="111"/>
      <c r="F7" s="111"/>
      <c r="G7" s="112"/>
    </row>
    <row r="8" spans="1:7" s="108" customFormat="1" x14ac:dyDescent="0.2">
      <c r="A8" s="110"/>
      <c r="B8" s="109"/>
      <c r="C8" s="110"/>
      <c r="D8" s="111"/>
      <c r="E8" s="111"/>
      <c r="F8" s="111"/>
      <c r="G8" s="112"/>
    </row>
    <row r="9" spans="1:7" s="108" customFormat="1" x14ac:dyDescent="0.2">
      <c r="A9" s="110"/>
    </row>
    <row r="10" spans="1:7" s="108" customFormat="1" x14ac:dyDescent="0.2">
      <c r="A10" s="110"/>
      <c r="B10" s="113"/>
    </row>
    <row r="11" spans="1:7" s="108" customFormat="1" x14ac:dyDescent="0.2">
      <c r="A11" s="110"/>
      <c r="B11" s="113"/>
    </row>
    <row r="12" spans="1:7" s="108" customFormat="1" x14ac:dyDescent="0.2">
      <c r="A12" s="110"/>
      <c r="D12" s="112"/>
    </row>
    <row r="13" spans="1:7" s="108" customFormat="1" x14ac:dyDescent="0.2">
      <c r="A13" s="110"/>
    </row>
    <row r="14" spans="1:7" s="108" customFormat="1" x14ac:dyDescent="0.2">
      <c r="A14" s="110"/>
      <c r="G14" s="112"/>
    </row>
    <row r="15" spans="1:7" s="108" customFormat="1" x14ac:dyDescent="0.2"/>
    <row r="16" spans="1:7" s="108" customFormat="1" x14ac:dyDescent="0.2"/>
    <row r="17" s="108" customFormat="1" x14ac:dyDescent="0.2"/>
    <row r="18" s="108" customFormat="1" x14ac:dyDescent="0.2"/>
    <row r="19" s="108" customFormat="1" x14ac:dyDescent="0.2"/>
    <row r="20" s="108" customFormat="1" x14ac:dyDescent="0.2"/>
    <row r="21" s="108" customFormat="1" x14ac:dyDescent="0.2"/>
    <row r="22" s="108" customFormat="1" x14ac:dyDescent="0.2"/>
    <row r="23" s="108" customFormat="1" x14ac:dyDescent="0.2"/>
    <row r="24" s="108" customFormat="1" x14ac:dyDescent="0.2"/>
    <row r="25" s="108" customFormat="1" x14ac:dyDescent="0.2"/>
    <row r="26" s="108" customFormat="1" x14ac:dyDescent="0.2"/>
    <row r="27" s="108" customFormat="1" x14ac:dyDescent="0.2"/>
    <row r="28" s="108" customFormat="1" x14ac:dyDescent="0.2"/>
    <row r="29" s="108" customFormat="1" x14ac:dyDescent="0.2"/>
    <row r="30" s="108" customFormat="1" x14ac:dyDescent="0.2"/>
    <row r="31" s="108" customFormat="1" x14ac:dyDescent="0.2"/>
    <row r="32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</sheetData>
  <mergeCells count="2">
    <mergeCell ref="D1:G1"/>
    <mergeCell ref="A3:A4"/>
  </mergeCells>
  <conditionalFormatting sqref="D3:G4">
    <cfRule type="cellIs" dxfId="2" priority="1" operator="equal">
      <formula>""</formula>
    </cfRule>
  </conditionalFormatting>
  <hyperlinks>
    <hyperlink ref="C1" location="Inventory!A1" display="Inventory" xr:uid="{00000000-0004-0000-0500-000000000000}"/>
  </hyperlinks>
  <pageMargins left="0.75" right="0.75" top="1" bottom="1" header="0.5" footer="0.5"/>
  <pageSetup paperSize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1"/>
  <sheetViews>
    <sheetView showGridLines="0" zoomScaleNormal="100" workbookViewId="0">
      <pane xSplit="3" topLeftCell="D1" activePane="topRight" state="frozen"/>
      <selection activeCell="E15" sqref="E15"/>
      <selection pane="topRight" activeCell="C1" sqref="C1"/>
    </sheetView>
  </sheetViews>
  <sheetFormatPr defaultColWidth="9.140625" defaultRowHeight="11.25" x14ac:dyDescent="0.2"/>
  <cols>
    <col min="1" max="1" width="9.140625" style="164"/>
    <col min="2" max="2" width="12.5703125" style="164" customWidth="1"/>
    <col min="3" max="3" width="58.85546875" style="164" bestFit="1" customWidth="1"/>
    <col min="4" max="17" width="5.7109375" style="164" customWidth="1"/>
    <col min="18" max="16384" width="9.140625" style="164"/>
  </cols>
  <sheetData>
    <row r="1" spans="1:17" s="256" customFormat="1" ht="27" customHeight="1" x14ac:dyDescent="0.25">
      <c r="A1" s="257" t="s">
        <v>17</v>
      </c>
      <c r="B1" s="258">
        <v>44483</v>
      </c>
      <c r="C1" s="255" t="s">
        <v>16</v>
      </c>
      <c r="D1" s="253"/>
      <c r="E1" s="254"/>
      <c r="F1" s="254"/>
      <c r="N1" s="254"/>
      <c r="O1" s="254"/>
      <c r="P1" s="254"/>
    </row>
    <row r="2" spans="1:17" s="202" customFormat="1" ht="261.75" thickBot="1" x14ac:dyDescent="0.25">
      <c r="C2" s="259" t="s">
        <v>82</v>
      </c>
      <c r="D2" s="239" t="s">
        <v>72</v>
      </c>
      <c r="E2" s="240" t="s">
        <v>83</v>
      </c>
      <c r="F2" s="239" t="s">
        <v>50</v>
      </c>
      <c r="G2" s="240" t="s">
        <v>84</v>
      </c>
      <c r="H2" s="239" t="s">
        <v>85</v>
      </c>
      <c r="I2" s="240" t="s">
        <v>86</v>
      </c>
      <c r="J2" s="239" t="s">
        <v>87</v>
      </c>
      <c r="K2" s="240" t="s">
        <v>88</v>
      </c>
      <c r="L2" s="239" t="s">
        <v>89</v>
      </c>
      <c r="M2" s="240" t="s">
        <v>90</v>
      </c>
      <c r="N2" s="239" t="s">
        <v>91</v>
      </c>
      <c r="O2" s="240" t="s">
        <v>92</v>
      </c>
      <c r="P2" s="239" t="s">
        <v>93</v>
      </c>
      <c r="Q2" s="240" t="s">
        <v>94</v>
      </c>
    </row>
    <row r="3" spans="1:17" ht="32.25" customHeight="1" x14ac:dyDescent="0.2">
      <c r="A3" s="276" t="s">
        <v>76</v>
      </c>
      <c r="B3" s="246" t="s">
        <v>77</v>
      </c>
      <c r="C3" s="247" t="s">
        <v>78</v>
      </c>
      <c r="D3" s="245" t="s">
        <v>79</v>
      </c>
      <c r="E3" s="245" t="s">
        <v>79</v>
      </c>
      <c r="F3" s="245" t="s">
        <v>79</v>
      </c>
      <c r="G3" s="245"/>
      <c r="H3" s="245" t="s">
        <v>79</v>
      </c>
      <c r="I3" s="245"/>
      <c r="J3" s="245"/>
      <c r="K3" s="245"/>
      <c r="L3" s="245"/>
      <c r="M3" s="245"/>
      <c r="N3" s="245"/>
      <c r="O3" s="245"/>
      <c r="P3" s="245"/>
      <c r="Q3" s="248"/>
    </row>
    <row r="4" spans="1:17" ht="32.25" customHeight="1" x14ac:dyDescent="0.2">
      <c r="A4" s="278"/>
      <c r="B4" s="267" t="s">
        <v>95</v>
      </c>
      <c r="C4" s="260" t="s">
        <v>96</v>
      </c>
      <c r="D4" s="261" t="s">
        <v>79</v>
      </c>
      <c r="E4" s="261" t="s">
        <v>79</v>
      </c>
      <c r="F4" s="261" t="s">
        <v>79</v>
      </c>
      <c r="G4" s="261"/>
      <c r="H4" s="261" t="s">
        <v>79</v>
      </c>
      <c r="I4" s="261" t="s">
        <v>79</v>
      </c>
      <c r="J4" s="261"/>
      <c r="K4" s="261" t="s">
        <v>79</v>
      </c>
      <c r="L4" s="261"/>
      <c r="M4" s="261"/>
      <c r="N4" s="261"/>
      <c r="O4" s="261"/>
      <c r="P4" s="261"/>
      <c r="Q4" s="262" t="s">
        <v>79</v>
      </c>
    </row>
    <row r="5" spans="1:17" ht="32.25" customHeight="1" thickBot="1" x14ac:dyDescent="0.25">
      <c r="A5" s="277"/>
      <c r="B5" s="268" t="s">
        <v>80</v>
      </c>
      <c r="C5" s="264" t="s">
        <v>81</v>
      </c>
      <c r="D5" s="265" t="s">
        <v>79</v>
      </c>
      <c r="E5" s="265" t="s">
        <v>79</v>
      </c>
      <c r="F5" s="265" t="s">
        <v>79</v>
      </c>
      <c r="G5" s="265"/>
      <c r="H5" s="265" t="s">
        <v>79</v>
      </c>
      <c r="I5" s="265"/>
      <c r="J5" s="265" t="s">
        <v>79</v>
      </c>
      <c r="K5" s="265" t="s">
        <v>79</v>
      </c>
      <c r="L5" s="265"/>
      <c r="M5" s="265"/>
      <c r="N5" s="265"/>
      <c r="O5" s="265"/>
      <c r="P5" s="265"/>
      <c r="Q5" s="266"/>
    </row>
    <row r="6" spans="1:17" x14ac:dyDescent="0.2">
      <c r="B6" s="203"/>
      <c r="C6" s="204"/>
      <c r="P6" s="263"/>
    </row>
    <row r="7" spans="1:17" x14ac:dyDescent="0.2">
      <c r="B7" s="269" t="s">
        <v>97</v>
      </c>
      <c r="C7" s="205"/>
      <c r="P7" s="178"/>
    </row>
    <row r="8" spans="1:17" x14ac:dyDescent="0.2">
      <c r="B8" s="269" t="s">
        <v>98</v>
      </c>
      <c r="C8" s="205"/>
      <c r="P8" s="178"/>
    </row>
    <row r="9" spans="1:17" x14ac:dyDescent="0.2">
      <c r="B9" s="269" t="s">
        <v>99</v>
      </c>
      <c r="C9" s="205"/>
      <c r="P9" s="178"/>
    </row>
    <row r="10" spans="1:17" x14ac:dyDescent="0.2">
      <c r="C10" s="205"/>
      <c r="P10" s="178"/>
    </row>
    <row r="11" spans="1:17" x14ac:dyDescent="0.2">
      <c r="P11" s="178"/>
    </row>
  </sheetData>
  <mergeCells count="1">
    <mergeCell ref="A3:A5"/>
  </mergeCells>
  <conditionalFormatting sqref="D3:M5">
    <cfRule type="cellIs" dxfId="1" priority="2" operator="equal">
      <formula>""</formula>
    </cfRule>
  </conditionalFormatting>
  <conditionalFormatting sqref="N3:Q5">
    <cfRule type="cellIs" dxfId="0" priority="1" operator="equal">
      <formula>""</formula>
    </cfRule>
  </conditionalFormatting>
  <hyperlinks>
    <hyperlink ref="C1" location="Inventory!A1" display="Inventory" xr:uid="{00000000-0004-0000-0600-000000000000}"/>
  </hyperlinks>
  <pageMargins left="0.75" right="0.75" top="1" bottom="1" header="0.5" footer="0.5"/>
  <pageSetup paperSize="3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0"/>
  <sheetViews>
    <sheetView showGridLines="0" showWhiteSpace="0" zoomScaleNormal="100" workbookViewId="0">
      <selection activeCell="A2" sqref="A2"/>
    </sheetView>
  </sheetViews>
  <sheetFormatPr defaultRowHeight="12.75" x14ac:dyDescent="0.2"/>
  <cols>
    <col min="1" max="1" width="14.85546875" style="45" bestFit="1" customWidth="1"/>
    <col min="2" max="2" width="21" style="45" customWidth="1"/>
    <col min="3" max="3" width="40.5703125" style="45" bestFit="1" customWidth="1"/>
    <col min="4" max="4" width="71.42578125" style="43" customWidth="1"/>
    <col min="5" max="5" width="12.140625" style="43" customWidth="1"/>
    <col min="6" max="6" width="18.42578125" style="43" customWidth="1"/>
    <col min="7" max="7" width="7.42578125" style="43" customWidth="1"/>
    <col min="8" max="8" width="14.5703125" style="43" customWidth="1"/>
    <col min="9" max="256" width="9.140625" style="45"/>
    <col min="257" max="257" width="14.85546875" style="45" bestFit="1" customWidth="1"/>
    <col min="258" max="258" width="21" style="45" customWidth="1"/>
    <col min="259" max="259" width="34.42578125" style="45" bestFit="1" customWidth="1"/>
    <col min="260" max="260" width="71.42578125" style="45" customWidth="1"/>
    <col min="261" max="261" width="26.140625" style="45" customWidth="1"/>
    <col min="262" max="262" width="0" style="45" hidden="1" customWidth="1"/>
    <col min="263" max="263" width="7.42578125" style="45" customWidth="1"/>
    <col min="264" max="264" width="14.5703125" style="45" customWidth="1"/>
    <col min="265" max="512" width="9.140625" style="45"/>
    <col min="513" max="513" width="14.85546875" style="45" bestFit="1" customWidth="1"/>
    <col min="514" max="514" width="21" style="45" customWidth="1"/>
    <col min="515" max="515" width="34.42578125" style="45" bestFit="1" customWidth="1"/>
    <col min="516" max="516" width="71.42578125" style="45" customWidth="1"/>
    <col min="517" max="517" width="26.140625" style="45" customWidth="1"/>
    <col min="518" max="518" width="0" style="45" hidden="1" customWidth="1"/>
    <col min="519" max="519" width="7.42578125" style="45" customWidth="1"/>
    <col min="520" max="520" width="14.5703125" style="45" customWidth="1"/>
    <col min="521" max="768" width="9.140625" style="45"/>
    <col min="769" max="769" width="14.85546875" style="45" bestFit="1" customWidth="1"/>
    <col min="770" max="770" width="21" style="45" customWidth="1"/>
    <col min="771" max="771" width="34.42578125" style="45" bestFit="1" customWidth="1"/>
    <col min="772" max="772" width="71.42578125" style="45" customWidth="1"/>
    <col min="773" max="773" width="26.140625" style="45" customWidth="1"/>
    <col min="774" max="774" width="0" style="45" hidden="1" customWidth="1"/>
    <col min="775" max="775" width="7.42578125" style="45" customWidth="1"/>
    <col min="776" max="776" width="14.5703125" style="45" customWidth="1"/>
    <col min="777" max="1024" width="9.140625" style="45"/>
    <col min="1025" max="1025" width="14.85546875" style="45" bestFit="1" customWidth="1"/>
    <col min="1026" max="1026" width="21" style="45" customWidth="1"/>
    <col min="1027" max="1027" width="34.42578125" style="45" bestFit="1" customWidth="1"/>
    <col min="1028" max="1028" width="71.42578125" style="45" customWidth="1"/>
    <col min="1029" max="1029" width="26.140625" style="45" customWidth="1"/>
    <col min="1030" max="1030" width="0" style="45" hidden="1" customWidth="1"/>
    <col min="1031" max="1031" width="7.42578125" style="45" customWidth="1"/>
    <col min="1032" max="1032" width="14.5703125" style="45" customWidth="1"/>
    <col min="1033" max="1280" width="9.140625" style="45"/>
    <col min="1281" max="1281" width="14.85546875" style="45" bestFit="1" customWidth="1"/>
    <col min="1282" max="1282" width="21" style="45" customWidth="1"/>
    <col min="1283" max="1283" width="34.42578125" style="45" bestFit="1" customWidth="1"/>
    <col min="1284" max="1284" width="71.42578125" style="45" customWidth="1"/>
    <col min="1285" max="1285" width="26.140625" style="45" customWidth="1"/>
    <col min="1286" max="1286" width="0" style="45" hidden="1" customWidth="1"/>
    <col min="1287" max="1287" width="7.42578125" style="45" customWidth="1"/>
    <col min="1288" max="1288" width="14.5703125" style="45" customWidth="1"/>
    <col min="1289" max="1536" width="9.140625" style="45"/>
    <col min="1537" max="1537" width="14.85546875" style="45" bestFit="1" customWidth="1"/>
    <col min="1538" max="1538" width="21" style="45" customWidth="1"/>
    <col min="1539" max="1539" width="34.42578125" style="45" bestFit="1" customWidth="1"/>
    <col min="1540" max="1540" width="71.42578125" style="45" customWidth="1"/>
    <col min="1541" max="1541" width="26.140625" style="45" customWidth="1"/>
    <col min="1542" max="1542" width="0" style="45" hidden="1" customWidth="1"/>
    <col min="1543" max="1543" width="7.42578125" style="45" customWidth="1"/>
    <col min="1544" max="1544" width="14.5703125" style="45" customWidth="1"/>
    <col min="1545" max="1792" width="9.140625" style="45"/>
    <col min="1793" max="1793" width="14.85546875" style="45" bestFit="1" customWidth="1"/>
    <col min="1794" max="1794" width="21" style="45" customWidth="1"/>
    <col min="1795" max="1795" width="34.42578125" style="45" bestFit="1" customWidth="1"/>
    <col min="1796" max="1796" width="71.42578125" style="45" customWidth="1"/>
    <col min="1797" max="1797" width="26.140625" style="45" customWidth="1"/>
    <col min="1798" max="1798" width="0" style="45" hidden="1" customWidth="1"/>
    <col min="1799" max="1799" width="7.42578125" style="45" customWidth="1"/>
    <col min="1800" max="1800" width="14.5703125" style="45" customWidth="1"/>
    <col min="1801" max="2048" width="9.140625" style="45"/>
    <col min="2049" max="2049" width="14.85546875" style="45" bestFit="1" customWidth="1"/>
    <col min="2050" max="2050" width="21" style="45" customWidth="1"/>
    <col min="2051" max="2051" width="34.42578125" style="45" bestFit="1" customWidth="1"/>
    <col min="2052" max="2052" width="71.42578125" style="45" customWidth="1"/>
    <col min="2053" max="2053" width="26.140625" style="45" customWidth="1"/>
    <col min="2054" max="2054" width="0" style="45" hidden="1" customWidth="1"/>
    <col min="2055" max="2055" width="7.42578125" style="45" customWidth="1"/>
    <col min="2056" max="2056" width="14.5703125" style="45" customWidth="1"/>
    <col min="2057" max="2304" width="9.140625" style="45"/>
    <col min="2305" max="2305" width="14.85546875" style="45" bestFit="1" customWidth="1"/>
    <col min="2306" max="2306" width="21" style="45" customWidth="1"/>
    <col min="2307" max="2307" width="34.42578125" style="45" bestFit="1" customWidth="1"/>
    <col min="2308" max="2308" width="71.42578125" style="45" customWidth="1"/>
    <col min="2309" max="2309" width="26.140625" style="45" customWidth="1"/>
    <col min="2310" max="2310" width="0" style="45" hidden="1" customWidth="1"/>
    <col min="2311" max="2311" width="7.42578125" style="45" customWidth="1"/>
    <col min="2312" max="2312" width="14.5703125" style="45" customWidth="1"/>
    <col min="2313" max="2560" width="9.140625" style="45"/>
    <col min="2561" max="2561" width="14.85546875" style="45" bestFit="1" customWidth="1"/>
    <col min="2562" max="2562" width="21" style="45" customWidth="1"/>
    <col min="2563" max="2563" width="34.42578125" style="45" bestFit="1" customWidth="1"/>
    <col min="2564" max="2564" width="71.42578125" style="45" customWidth="1"/>
    <col min="2565" max="2565" width="26.140625" style="45" customWidth="1"/>
    <col min="2566" max="2566" width="0" style="45" hidden="1" customWidth="1"/>
    <col min="2567" max="2567" width="7.42578125" style="45" customWidth="1"/>
    <col min="2568" max="2568" width="14.5703125" style="45" customWidth="1"/>
    <col min="2569" max="2816" width="9.140625" style="45"/>
    <col min="2817" max="2817" width="14.85546875" style="45" bestFit="1" customWidth="1"/>
    <col min="2818" max="2818" width="21" style="45" customWidth="1"/>
    <col min="2819" max="2819" width="34.42578125" style="45" bestFit="1" customWidth="1"/>
    <col min="2820" max="2820" width="71.42578125" style="45" customWidth="1"/>
    <col min="2821" max="2821" width="26.140625" style="45" customWidth="1"/>
    <col min="2822" max="2822" width="0" style="45" hidden="1" customWidth="1"/>
    <col min="2823" max="2823" width="7.42578125" style="45" customWidth="1"/>
    <col min="2824" max="2824" width="14.5703125" style="45" customWidth="1"/>
    <col min="2825" max="3072" width="9.140625" style="45"/>
    <col min="3073" max="3073" width="14.85546875" style="45" bestFit="1" customWidth="1"/>
    <col min="3074" max="3074" width="21" style="45" customWidth="1"/>
    <col min="3075" max="3075" width="34.42578125" style="45" bestFit="1" customWidth="1"/>
    <col min="3076" max="3076" width="71.42578125" style="45" customWidth="1"/>
    <col min="3077" max="3077" width="26.140625" style="45" customWidth="1"/>
    <col min="3078" max="3078" width="0" style="45" hidden="1" customWidth="1"/>
    <col min="3079" max="3079" width="7.42578125" style="45" customWidth="1"/>
    <col min="3080" max="3080" width="14.5703125" style="45" customWidth="1"/>
    <col min="3081" max="3328" width="9.140625" style="45"/>
    <col min="3329" max="3329" width="14.85546875" style="45" bestFit="1" customWidth="1"/>
    <col min="3330" max="3330" width="21" style="45" customWidth="1"/>
    <col min="3331" max="3331" width="34.42578125" style="45" bestFit="1" customWidth="1"/>
    <col min="3332" max="3332" width="71.42578125" style="45" customWidth="1"/>
    <col min="3333" max="3333" width="26.140625" style="45" customWidth="1"/>
    <col min="3334" max="3334" width="0" style="45" hidden="1" customWidth="1"/>
    <col min="3335" max="3335" width="7.42578125" style="45" customWidth="1"/>
    <col min="3336" max="3336" width="14.5703125" style="45" customWidth="1"/>
    <col min="3337" max="3584" width="9.140625" style="45"/>
    <col min="3585" max="3585" width="14.85546875" style="45" bestFit="1" customWidth="1"/>
    <col min="3586" max="3586" width="21" style="45" customWidth="1"/>
    <col min="3587" max="3587" width="34.42578125" style="45" bestFit="1" customWidth="1"/>
    <col min="3588" max="3588" width="71.42578125" style="45" customWidth="1"/>
    <col min="3589" max="3589" width="26.140625" style="45" customWidth="1"/>
    <col min="3590" max="3590" width="0" style="45" hidden="1" customWidth="1"/>
    <col min="3591" max="3591" width="7.42578125" style="45" customWidth="1"/>
    <col min="3592" max="3592" width="14.5703125" style="45" customWidth="1"/>
    <col min="3593" max="3840" width="9.140625" style="45"/>
    <col min="3841" max="3841" width="14.85546875" style="45" bestFit="1" customWidth="1"/>
    <col min="3842" max="3842" width="21" style="45" customWidth="1"/>
    <col min="3843" max="3843" width="34.42578125" style="45" bestFit="1" customWidth="1"/>
    <col min="3844" max="3844" width="71.42578125" style="45" customWidth="1"/>
    <col min="3845" max="3845" width="26.140625" style="45" customWidth="1"/>
    <col min="3846" max="3846" width="0" style="45" hidden="1" customWidth="1"/>
    <col min="3847" max="3847" width="7.42578125" style="45" customWidth="1"/>
    <col min="3848" max="3848" width="14.5703125" style="45" customWidth="1"/>
    <col min="3849" max="4096" width="9.140625" style="45"/>
    <col min="4097" max="4097" width="14.85546875" style="45" bestFit="1" customWidth="1"/>
    <col min="4098" max="4098" width="21" style="45" customWidth="1"/>
    <col min="4099" max="4099" width="34.42578125" style="45" bestFit="1" customWidth="1"/>
    <col min="4100" max="4100" width="71.42578125" style="45" customWidth="1"/>
    <col min="4101" max="4101" width="26.140625" style="45" customWidth="1"/>
    <col min="4102" max="4102" width="0" style="45" hidden="1" customWidth="1"/>
    <col min="4103" max="4103" width="7.42578125" style="45" customWidth="1"/>
    <col min="4104" max="4104" width="14.5703125" style="45" customWidth="1"/>
    <col min="4105" max="4352" width="9.140625" style="45"/>
    <col min="4353" max="4353" width="14.85546875" style="45" bestFit="1" customWidth="1"/>
    <col min="4354" max="4354" width="21" style="45" customWidth="1"/>
    <col min="4355" max="4355" width="34.42578125" style="45" bestFit="1" customWidth="1"/>
    <col min="4356" max="4356" width="71.42578125" style="45" customWidth="1"/>
    <col min="4357" max="4357" width="26.140625" style="45" customWidth="1"/>
    <col min="4358" max="4358" width="0" style="45" hidden="1" customWidth="1"/>
    <col min="4359" max="4359" width="7.42578125" style="45" customWidth="1"/>
    <col min="4360" max="4360" width="14.5703125" style="45" customWidth="1"/>
    <col min="4361" max="4608" width="9.140625" style="45"/>
    <col min="4609" max="4609" width="14.85546875" style="45" bestFit="1" customWidth="1"/>
    <col min="4610" max="4610" width="21" style="45" customWidth="1"/>
    <col min="4611" max="4611" width="34.42578125" style="45" bestFit="1" customWidth="1"/>
    <col min="4612" max="4612" width="71.42578125" style="45" customWidth="1"/>
    <col min="4613" max="4613" width="26.140625" style="45" customWidth="1"/>
    <col min="4614" max="4614" width="0" style="45" hidden="1" customWidth="1"/>
    <col min="4615" max="4615" width="7.42578125" style="45" customWidth="1"/>
    <col min="4616" max="4616" width="14.5703125" style="45" customWidth="1"/>
    <col min="4617" max="4864" width="9.140625" style="45"/>
    <col min="4865" max="4865" width="14.85546875" style="45" bestFit="1" customWidth="1"/>
    <col min="4866" max="4866" width="21" style="45" customWidth="1"/>
    <col min="4867" max="4867" width="34.42578125" style="45" bestFit="1" customWidth="1"/>
    <col min="4868" max="4868" width="71.42578125" style="45" customWidth="1"/>
    <col min="4869" max="4869" width="26.140625" style="45" customWidth="1"/>
    <col min="4870" max="4870" width="0" style="45" hidden="1" customWidth="1"/>
    <col min="4871" max="4871" width="7.42578125" style="45" customWidth="1"/>
    <col min="4872" max="4872" width="14.5703125" style="45" customWidth="1"/>
    <col min="4873" max="5120" width="9.140625" style="45"/>
    <col min="5121" max="5121" width="14.85546875" style="45" bestFit="1" customWidth="1"/>
    <col min="5122" max="5122" width="21" style="45" customWidth="1"/>
    <col min="5123" max="5123" width="34.42578125" style="45" bestFit="1" customWidth="1"/>
    <col min="5124" max="5124" width="71.42578125" style="45" customWidth="1"/>
    <col min="5125" max="5125" width="26.140625" style="45" customWidth="1"/>
    <col min="5126" max="5126" width="0" style="45" hidden="1" customWidth="1"/>
    <col min="5127" max="5127" width="7.42578125" style="45" customWidth="1"/>
    <col min="5128" max="5128" width="14.5703125" style="45" customWidth="1"/>
    <col min="5129" max="5376" width="9.140625" style="45"/>
    <col min="5377" max="5377" width="14.85546875" style="45" bestFit="1" customWidth="1"/>
    <col min="5378" max="5378" width="21" style="45" customWidth="1"/>
    <col min="5379" max="5379" width="34.42578125" style="45" bestFit="1" customWidth="1"/>
    <col min="5380" max="5380" width="71.42578125" style="45" customWidth="1"/>
    <col min="5381" max="5381" width="26.140625" style="45" customWidth="1"/>
    <col min="5382" max="5382" width="0" style="45" hidden="1" customWidth="1"/>
    <col min="5383" max="5383" width="7.42578125" style="45" customWidth="1"/>
    <col min="5384" max="5384" width="14.5703125" style="45" customWidth="1"/>
    <col min="5385" max="5632" width="9.140625" style="45"/>
    <col min="5633" max="5633" width="14.85546875" style="45" bestFit="1" customWidth="1"/>
    <col min="5634" max="5634" width="21" style="45" customWidth="1"/>
    <col min="5635" max="5635" width="34.42578125" style="45" bestFit="1" customWidth="1"/>
    <col min="5636" max="5636" width="71.42578125" style="45" customWidth="1"/>
    <col min="5637" max="5637" width="26.140625" style="45" customWidth="1"/>
    <col min="5638" max="5638" width="0" style="45" hidden="1" customWidth="1"/>
    <col min="5639" max="5639" width="7.42578125" style="45" customWidth="1"/>
    <col min="5640" max="5640" width="14.5703125" style="45" customWidth="1"/>
    <col min="5641" max="5888" width="9.140625" style="45"/>
    <col min="5889" max="5889" width="14.85546875" style="45" bestFit="1" customWidth="1"/>
    <col min="5890" max="5890" width="21" style="45" customWidth="1"/>
    <col min="5891" max="5891" width="34.42578125" style="45" bestFit="1" customWidth="1"/>
    <col min="5892" max="5892" width="71.42578125" style="45" customWidth="1"/>
    <col min="5893" max="5893" width="26.140625" style="45" customWidth="1"/>
    <col min="5894" max="5894" width="0" style="45" hidden="1" customWidth="1"/>
    <col min="5895" max="5895" width="7.42578125" style="45" customWidth="1"/>
    <col min="5896" max="5896" width="14.5703125" style="45" customWidth="1"/>
    <col min="5897" max="6144" width="9.140625" style="45"/>
    <col min="6145" max="6145" width="14.85546875" style="45" bestFit="1" customWidth="1"/>
    <col min="6146" max="6146" width="21" style="45" customWidth="1"/>
    <col min="6147" max="6147" width="34.42578125" style="45" bestFit="1" customWidth="1"/>
    <col min="6148" max="6148" width="71.42578125" style="45" customWidth="1"/>
    <col min="6149" max="6149" width="26.140625" style="45" customWidth="1"/>
    <col min="6150" max="6150" width="0" style="45" hidden="1" customWidth="1"/>
    <col min="6151" max="6151" width="7.42578125" style="45" customWidth="1"/>
    <col min="6152" max="6152" width="14.5703125" style="45" customWidth="1"/>
    <col min="6153" max="6400" width="9.140625" style="45"/>
    <col min="6401" max="6401" width="14.85546875" style="45" bestFit="1" customWidth="1"/>
    <col min="6402" max="6402" width="21" style="45" customWidth="1"/>
    <col min="6403" max="6403" width="34.42578125" style="45" bestFit="1" customWidth="1"/>
    <col min="6404" max="6404" width="71.42578125" style="45" customWidth="1"/>
    <col min="6405" max="6405" width="26.140625" style="45" customWidth="1"/>
    <col min="6406" max="6406" width="0" style="45" hidden="1" customWidth="1"/>
    <col min="6407" max="6407" width="7.42578125" style="45" customWidth="1"/>
    <col min="6408" max="6408" width="14.5703125" style="45" customWidth="1"/>
    <col min="6409" max="6656" width="9.140625" style="45"/>
    <col min="6657" max="6657" width="14.85546875" style="45" bestFit="1" customWidth="1"/>
    <col min="6658" max="6658" width="21" style="45" customWidth="1"/>
    <col min="6659" max="6659" width="34.42578125" style="45" bestFit="1" customWidth="1"/>
    <col min="6660" max="6660" width="71.42578125" style="45" customWidth="1"/>
    <col min="6661" max="6661" width="26.140625" style="45" customWidth="1"/>
    <col min="6662" max="6662" width="0" style="45" hidden="1" customWidth="1"/>
    <col min="6663" max="6663" width="7.42578125" style="45" customWidth="1"/>
    <col min="6664" max="6664" width="14.5703125" style="45" customWidth="1"/>
    <col min="6665" max="6912" width="9.140625" style="45"/>
    <col min="6913" max="6913" width="14.85546875" style="45" bestFit="1" customWidth="1"/>
    <col min="6914" max="6914" width="21" style="45" customWidth="1"/>
    <col min="6915" max="6915" width="34.42578125" style="45" bestFit="1" customWidth="1"/>
    <col min="6916" max="6916" width="71.42578125" style="45" customWidth="1"/>
    <col min="6917" max="6917" width="26.140625" style="45" customWidth="1"/>
    <col min="6918" max="6918" width="0" style="45" hidden="1" customWidth="1"/>
    <col min="6919" max="6919" width="7.42578125" style="45" customWidth="1"/>
    <col min="6920" max="6920" width="14.5703125" style="45" customWidth="1"/>
    <col min="6921" max="7168" width="9.140625" style="45"/>
    <col min="7169" max="7169" width="14.85546875" style="45" bestFit="1" customWidth="1"/>
    <col min="7170" max="7170" width="21" style="45" customWidth="1"/>
    <col min="7171" max="7171" width="34.42578125" style="45" bestFit="1" customWidth="1"/>
    <col min="7172" max="7172" width="71.42578125" style="45" customWidth="1"/>
    <col min="7173" max="7173" width="26.140625" style="45" customWidth="1"/>
    <col min="7174" max="7174" width="0" style="45" hidden="1" customWidth="1"/>
    <col min="7175" max="7175" width="7.42578125" style="45" customWidth="1"/>
    <col min="7176" max="7176" width="14.5703125" style="45" customWidth="1"/>
    <col min="7177" max="7424" width="9.140625" style="45"/>
    <col min="7425" max="7425" width="14.85546875" style="45" bestFit="1" customWidth="1"/>
    <col min="7426" max="7426" width="21" style="45" customWidth="1"/>
    <col min="7427" max="7427" width="34.42578125" style="45" bestFit="1" customWidth="1"/>
    <col min="7428" max="7428" width="71.42578125" style="45" customWidth="1"/>
    <col min="7429" max="7429" width="26.140625" style="45" customWidth="1"/>
    <col min="7430" max="7430" width="0" style="45" hidden="1" customWidth="1"/>
    <col min="7431" max="7431" width="7.42578125" style="45" customWidth="1"/>
    <col min="7432" max="7432" width="14.5703125" style="45" customWidth="1"/>
    <col min="7433" max="7680" width="9.140625" style="45"/>
    <col min="7681" max="7681" width="14.85546875" style="45" bestFit="1" customWidth="1"/>
    <col min="7682" max="7682" width="21" style="45" customWidth="1"/>
    <col min="7683" max="7683" width="34.42578125" style="45" bestFit="1" customWidth="1"/>
    <col min="7684" max="7684" width="71.42578125" style="45" customWidth="1"/>
    <col min="7685" max="7685" width="26.140625" style="45" customWidth="1"/>
    <col min="7686" max="7686" width="0" style="45" hidden="1" customWidth="1"/>
    <col min="7687" max="7687" width="7.42578125" style="45" customWidth="1"/>
    <col min="7688" max="7688" width="14.5703125" style="45" customWidth="1"/>
    <col min="7689" max="7936" width="9.140625" style="45"/>
    <col min="7937" max="7937" width="14.85546875" style="45" bestFit="1" customWidth="1"/>
    <col min="7938" max="7938" width="21" style="45" customWidth="1"/>
    <col min="7939" max="7939" width="34.42578125" style="45" bestFit="1" customWidth="1"/>
    <col min="7940" max="7940" width="71.42578125" style="45" customWidth="1"/>
    <col min="7941" max="7941" width="26.140625" style="45" customWidth="1"/>
    <col min="7942" max="7942" width="0" style="45" hidden="1" customWidth="1"/>
    <col min="7943" max="7943" width="7.42578125" style="45" customWidth="1"/>
    <col min="7944" max="7944" width="14.5703125" style="45" customWidth="1"/>
    <col min="7945" max="8192" width="9.140625" style="45"/>
    <col min="8193" max="8193" width="14.85546875" style="45" bestFit="1" customWidth="1"/>
    <col min="8194" max="8194" width="21" style="45" customWidth="1"/>
    <col min="8195" max="8195" width="34.42578125" style="45" bestFit="1" customWidth="1"/>
    <col min="8196" max="8196" width="71.42578125" style="45" customWidth="1"/>
    <col min="8197" max="8197" width="26.140625" style="45" customWidth="1"/>
    <col min="8198" max="8198" width="0" style="45" hidden="1" customWidth="1"/>
    <col min="8199" max="8199" width="7.42578125" style="45" customWidth="1"/>
    <col min="8200" max="8200" width="14.5703125" style="45" customWidth="1"/>
    <col min="8201" max="8448" width="9.140625" style="45"/>
    <col min="8449" max="8449" width="14.85546875" style="45" bestFit="1" customWidth="1"/>
    <col min="8450" max="8450" width="21" style="45" customWidth="1"/>
    <col min="8451" max="8451" width="34.42578125" style="45" bestFit="1" customWidth="1"/>
    <col min="8452" max="8452" width="71.42578125" style="45" customWidth="1"/>
    <col min="8453" max="8453" width="26.140625" style="45" customWidth="1"/>
    <col min="8454" max="8454" width="0" style="45" hidden="1" customWidth="1"/>
    <col min="8455" max="8455" width="7.42578125" style="45" customWidth="1"/>
    <col min="8456" max="8456" width="14.5703125" style="45" customWidth="1"/>
    <col min="8457" max="8704" width="9.140625" style="45"/>
    <col min="8705" max="8705" width="14.85546875" style="45" bestFit="1" customWidth="1"/>
    <col min="8706" max="8706" width="21" style="45" customWidth="1"/>
    <col min="8707" max="8707" width="34.42578125" style="45" bestFit="1" customWidth="1"/>
    <col min="8708" max="8708" width="71.42578125" style="45" customWidth="1"/>
    <col min="8709" max="8709" width="26.140625" style="45" customWidth="1"/>
    <col min="8710" max="8710" width="0" style="45" hidden="1" customWidth="1"/>
    <col min="8711" max="8711" width="7.42578125" style="45" customWidth="1"/>
    <col min="8712" max="8712" width="14.5703125" style="45" customWidth="1"/>
    <col min="8713" max="8960" width="9.140625" style="45"/>
    <col min="8961" max="8961" width="14.85546875" style="45" bestFit="1" customWidth="1"/>
    <col min="8962" max="8962" width="21" style="45" customWidth="1"/>
    <col min="8963" max="8963" width="34.42578125" style="45" bestFit="1" customWidth="1"/>
    <col min="8964" max="8964" width="71.42578125" style="45" customWidth="1"/>
    <col min="8965" max="8965" width="26.140625" style="45" customWidth="1"/>
    <col min="8966" max="8966" width="0" style="45" hidden="1" customWidth="1"/>
    <col min="8967" max="8967" width="7.42578125" style="45" customWidth="1"/>
    <col min="8968" max="8968" width="14.5703125" style="45" customWidth="1"/>
    <col min="8969" max="9216" width="9.140625" style="45"/>
    <col min="9217" max="9217" width="14.85546875" style="45" bestFit="1" customWidth="1"/>
    <col min="9218" max="9218" width="21" style="45" customWidth="1"/>
    <col min="9219" max="9219" width="34.42578125" style="45" bestFit="1" customWidth="1"/>
    <col min="9220" max="9220" width="71.42578125" style="45" customWidth="1"/>
    <col min="9221" max="9221" width="26.140625" style="45" customWidth="1"/>
    <col min="9222" max="9222" width="0" style="45" hidden="1" customWidth="1"/>
    <col min="9223" max="9223" width="7.42578125" style="45" customWidth="1"/>
    <col min="9224" max="9224" width="14.5703125" style="45" customWidth="1"/>
    <col min="9225" max="9472" width="9.140625" style="45"/>
    <col min="9473" max="9473" width="14.85546875" style="45" bestFit="1" customWidth="1"/>
    <col min="9474" max="9474" width="21" style="45" customWidth="1"/>
    <col min="9475" max="9475" width="34.42578125" style="45" bestFit="1" customWidth="1"/>
    <col min="9476" max="9476" width="71.42578125" style="45" customWidth="1"/>
    <col min="9477" max="9477" width="26.140625" style="45" customWidth="1"/>
    <col min="9478" max="9478" width="0" style="45" hidden="1" customWidth="1"/>
    <col min="9479" max="9479" width="7.42578125" style="45" customWidth="1"/>
    <col min="9480" max="9480" width="14.5703125" style="45" customWidth="1"/>
    <col min="9481" max="9728" width="9.140625" style="45"/>
    <col min="9729" max="9729" width="14.85546875" style="45" bestFit="1" customWidth="1"/>
    <col min="9730" max="9730" width="21" style="45" customWidth="1"/>
    <col min="9731" max="9731" width="34.42578125" style="45" bestFit="1" customWidth="1"/>
    <col min="9732" max="9732" width="71.42578125" style="45" customWidth="1"/>
    <col min="9733" max="9733" width="26.140625" style="45" customWidth="1"/>
    <col min="9734" max="9734" width="0" style="45" hidden="1" customWidth="1"/>
    <col min="9735" max="9735" width="7.42578125" style="45" customWidth="1"/>
    <col min="9736" max="9736" width="14.5703125" style="45" customWidth="1"/>
    <col min="9737" max="9984" width="9.140625" style="45"/>
    <col min="9985" max="9985" width="14.85546875" style="45" bestFit="1" customWidth="1"/>
    <col min="9986" max="9986" width="21" style="45" customWidth="1"/>
    <col min="9987" max="9987" width="34.42578125" style="45" bestFit="1" customWidth="1"/>
    <col min="9988" max="9988" width="71.42578125" style="45" customWidth="1"/>
    <col min="9989" max="9989" width="26.140625" style="45" customWidth="1"/>
    <col min="9990" max="9990" width="0" style="45" hidden="1" customWidth="1"/>
    <col min="9991" max="9991" width="7.42578125" style="45" customWidth="1"/>
    <col min="9992" max="9992" width="14.5703125" style="45" customWidth="1"/>
    <col min="9993" max="10240" width="9.140625" style="45"/>
    <col min="10241" max="10241" width="14.85546875" style="45" bestFit="1" customWidth="1"/>
    <col min="10242" max="10242" width="21" style="45" customWidth="1"/>
    <col min="10243" max="10243" width="34.42578125" style="45" bestFit="1" customWidth="1"/>
    <col min="10244" max="10244" width="71.42578125" style="45" customWidth="1"/>
    <col min="10245" max="10245" width="26.140625" style="45" customWidth="1"/>
    <col min="10246" max="10246" width="0" style="45" hidden="1" customWidth="1"/>
    <col min="10247" max="10247" width="7.42578125" style="45" customWidth="1"/>
    <col min="10248" max="10248" width="14.5703125" style="45" customWidth="1"/>
    <col min="10249" max="10496" width="9.140625" style="45"/>
    <col min="10497" max="10497" width="14.85546875" style="45" bestFit="1" customWidth="1"/>
    <col min="10498" max="10498" width="21" style="45" customWidth="1"/>
    <col min="10499" max="10499" width="34.42578125" style="45" bestFit="1" customWidth="1"/>
    <col min="10500" max="10500" width="71.42578125" style="45" customWidth="1"/>
    <col min="10501" max="10501" width="26.140625" style="45" customWidth="1"/>
    <col min="10502" max="10502" width="0" style="45" hidden="1" customWidth="1"/>
    <col min="10503" max="10503" width="7.42578125" style="45" customWidth="1"/>
    <col min="10504" max="10504" width="14.5703125" style="45" customWidth="1"/>
    <col min="10505" max="10752" width="9.140625" style="45"/>
    <col min="10753" max="10753" width="14.85546875" style="45" bestFit="1" customWidth="1"/>
    <col min="10754" max="10754" width="21" style="45" customWidth="1"/>
    <col min="10755" max="10755" width="34.42578125" style="45" bestFit="1" customWidth="1"/>
    <col min="10756" max="10756" width="71.42578125" style="45" customWidth="1"/>
    <col min="10757" max="10757" width="26.140625" style="45" customWidth="1"/>
    <col min="10758" max="10758" width="0" style="45" hidden="1" customWidth="1"/>
    <col min="10759" max="10759" width="7.42578125" style="45" customWidth="1"/>
    <col min="10760" max="10760" width="14.5703125" style="45" customWidth="1"/>
    <col min="10761" max="11008" width="9.140625" style="45"/>
    <col min="11009" max="11009" width="14.85546875" style="45" bestFit="1" customWidth="1"/>
    <col min="11010" max="11010" width="21" style="45" customWidth="1"/>
    <col min="11011" max="11011" width="34.42578125" style="45" bestFit="1" customWidth="1"/>
    <col min="11012" max="11012" width="71.42578125" style="45" customWidth="1"/>
    <col min="11013" max="11013" width="26.140625" style="45" customWidth="1"/>
    <col min="11014" max="11014" width="0" style="45" hidden="1" customWidth="1"/>
    <col min="11015" max="11015" width="7.42578125" style="45" customWidth="1"/>
    <col min="11016" max="11016" width="14.5703125" style="45" customWidth="1"/>
    <col min="11017" max="11264" width="9.140625" style="45"/>
    <col min="11265" max="11265" width="14.85546875" style="45" bestFit="1" customWidth="1"/>
    <col min="11266" max="11266" width="21" style="45" customWidth="1"/>
    <col min="11267" max="11267" width="34.42578125" style="45" bestFit="1" customWidth="1"/>
    <col min="11268" max="11268" width="71.42578125" style="45" customWidth="1"/>
    <col min="11269" max="11269" width="26.140625" style="45" customWidth="1"/>
    <col min="11270" max="11270" width="0" style="45" hidden="1" customWidth="1"/>
    <col min="11271" max="11271" width="7.42578125" style="45" customWidth="1"/>
    <col min="11272" max="11272" width="14.5703125" style="45" customWidth="1"/>
    <col min="11273" max="11520" width="9.140625" style="45"/>
    <col min="11521" max="11521" width="14.85546875" style="45" bestFit="1" customWidth="1"/>
    <col min="11522" max="11522" width="21" style="45" customWidth="1"/>
    <col min="11523" max="11523" width="34.42578125" style="45" bestFit="1" customWidth="1"/>
    <col min="11524" max="11524" width="71.42578125" style="45" customWidth="1"/>
    <col min="11525" max="11525" width="26.140625" style="45" customWidth="1"/>
    <col min="11526" max="11526" width="0" style="45" hidden="1" customWidth="1"/>
    <col min="11527" max="11527" width="7.42578125" style="45" customWidth="1"/>
    <col min="11528" max="11528" width="14.5703125" style="45" customWidth="1"/>
    <col min="11529" max="11776" width="9.140625" style="45"/>
    <col min="11777" max="11777" width="14.85546875" style="45" bestFit="1" customWidth="1"/>
    <col min="11778" max="11778" width="21" style="45" customWidth="1"/>
    <col min="11779" max="11779" width="34.42578125" style="45" bestFit="1" customWidth="1"/>
    <col min="11780" max="11780" width="71.42578125" style="45" customWidth="1"/>
    <col min="11781" max="11781" width="26.140625" style="45" customWidth="1"/>
    <col min="11782" max="11782" width="0" style="45" hidden="1" customWidth="1"/>
    <col min="11783" max="11783" width="7.42578125" style="45" customWidth="1"/>
    <col min="11784" max="11784" width="14.5703125" style="45" customWidth="1"/>
    <col min="11785" max="12032" width="9.140625" style="45"/>
    <col min="12033" max="12033" width="14.85546875" style="45" bestFit="1" customWidth="1"/>
    <col min="12034" max="12034" width="21" style="45" customWidth="1"/>
    <col min="12035" max="12035" width="34.42578125" style="45" bestFit="1" customWidth="1"/>
    <col min="12036" max="12036" width="71.42578125" style="45" customWidth="1"/>
    <col min="12037" max="12037" width="26.140625" style="45" customWidth="1"/>
    <col min="12038" max="12038" width="0" style="45" hidden="1" customWidth="1"/>
    <col min="12039" max="12039" width="7.42578125" style="45" customWidth="1"/>
    <col min="12040" max="12040" width="14.5703125" style="45" customWidth="1"/>
    <col min="12041" max="12288" width="9.140625" style="45"/>
    <col min="12289" max="12289" width="14.85546875" style="45" bestFit="1" customWidth="1"/>
    <col min="12290" max="12290" width="21" style="45" customWidth="1"/>
    <col min="12291" max="12291" width="34.42578125" style="45" bestFit="1" customWidth="1"/>
    <col min="12292" max="12292" width="71.42578125" style="45" customWidth="1"/>
    <col min="12293" max="12293" width="26.140625" style="45" customWidth="1"/>
    <col min="12294" max="12294" width="0" style="45" hidden="1" customWidth="1"/>
    <col min="12295" max="12295" width="7.42578125" style="45" customWidth="1"/>
    <col min="12296" max="12296" width="14.5703125" style="45" customWidth="1"/>
    <col min="12297" max="12544" width="9.140625" style="45"/>
    <col min="12545" max="12545" width="14.85546875" style="45" bestFit="1" customWidth="1"/>
    <col min="12546" max="12546" width="21" style="45" customWidth="1"/>
    <col min="12547" max="12547" width="34.42578125" style="45" bestFit="1" customWidth="1"/>
    <col min="12548" max="12548" width="71.42578125" style="45" customWidth="1"/>
    <col min="12549" max="12549" width="26.140625" style="45" customWidth="1"/>
    <col min="12550" max="12550" width="0" style="45" hidden="1" customWidth="1"/>
    <col min="12551" max="12551" width="7.42578125" style="45" customWidth="1"/>
    <col min="12552" max="12552" width="14.5703125" style="45" customWidth="1"/>
    <col min="12553" max="12800" width="9.140625" style="45"/>
    <col min="12801" max="12801" width="14.85546875" style="45" bestFit="1" customWidth="1"/>
    <col min="12802" max="12802" width="21" style="45" customWidth="1"/>
    <col min="12803" max="12803" width="34.42578125" style="45" bestFit="1" customWidth="1"/>
    <col min="12804" max="12804" width="71.42578125" style="45" customWidth="1"/>
    <col min="12805" max="12805" width="26.140625" style="45" customWidth="1"/>
    <col min="12806" max="12806" width="0" style="45" hidden="1" customWidth="1"/>
    <col min="12807" max="12807" width="7.42578125" style="45" customWidth="1"/>
    <col min="12808" max="12808" width="14.5703125" style="45" customWidth="1"/>
    <col min="12809" max="13056" width="9.140625" style="45"/>
    <col min="13057" max="13057" width="14.85546875" style="45" bestFit="1" customWidth="1"/>
    <col min="13058" max="13058" width="21" style="45" customWidth="1"/>
    <col min="13059" max="13059" width="34.42578125" style="45" bestFit="1" customWidth="1"/>
    <col min="13060" max="13060" width="71.42578125" style="45" customWidth="1"/>
    <col min="13061" max="13061" width="26.140625" style="45" customWidth="1"/>
    <col min="13062" max="13062" width="0" style="45" hidden="1" customWidth="1"/>
    <col min="13063" max="13063" width="7.42578125" style="45" customWidth="1"/>
    <col min="13064" max="13064" width="14.5703125" style="45" customWidth="1"/>
    <col min="13065" max="13312" width="9.140625" style="45"/>
    <col min="13313" max="13313" width="14.85546875" style="45" bestFit="1" customWidth="1"/>
    <col min="13314" max="13314" width="21" style="45" customWidth="1"/>
    <col min="13315" max="13315" width="34.42578125" style="45" bestFit="1" customWidth="1"/>
    <col min="13316" max="13316" width="71.42578125" style="45" customWidth="1"/>
    <col min="13317" max="13317" width="26.140625" style="45" customWidth="1"/>
    <col min="13318" max="13318" width="0" style="45" hidden="1" customWidth="1"/>
    <col min="13319" max="13319" width="7.42578125" style="45" customWidth="1"/>
    <col min="13320" max="13320" width="14.5703125" style="45" customWidth="1"/>
    <col min="13321" max="13568" width="9.140625" style="45"/>
    <col min="13569" max="13569" width="14.85546875" style="45" bestFit="1" customWidth="1"/>
    <col min="13570" max="13570" width="21" style="45" customWidth="1"/>
    <col min="13571" max="13571" width="34.42578125" style="45" bestFit="1" customWidth="1"/>
    <col min="13572" max="13572" width="71.42578125" style="45" customWidth="1"/>
    <col min="13573" max="13573" width="26.140625" style="45" customWidth="1"/>
    <col min="13574" max="13574" width="0" style="45" hidden="1" customWidth="1"/>
    <col min="13575" max="13575" width="7.42578125" style="45" customWidth="1"/>
    <col min="13576" max="13576" width="14.5703125" style="45" customWidth="1"/>
    <col min="13577" max="13824" width="9.140625" style="45"/>
    <col min="13825" max="13825" width="14.85546875" style="45" bestFit="1" customWidth="1"/>
    <col min="13826" max="13826" width="21" style="45" customWidth="1"/>
    <col min="13827" max="13827" width="34.42578125" style="45" bestFit="1" customWidth="1"/>
    <col min="13828" max="13828" width="71.42578125" style="45" customWidth="1"/>
    <col min="13829" max="13829" width="26.140625" style="45" customWidth="1"/>
    <col min="13830" max="13830" width="0" style="45" hidden="1" customWidth="1"/>
    <col min="13831" max="13831" width="7.42578125" style="45" customWidth="1"/>
    <col min="13832" max="13832" width="14.5703125" style="45" customWidth="1"/>
    <col min="13833" max="14080" width="9.140625" style="45"/>
    <col min="14081" max="14081" width="14.85546875" style="45" bestFit="1" customWidth="1"/>
    <col min="14082" max="14082" width="21" style="45" customWidth="1"/>
    <col min="14083" max="14083" width="34.42578125" style="45" bestFit="1" customWidth="1"/>
    <col min="14084" max="14084" width="71.42578125" style="45" customWidth="1"/>
    <col min="14085" max="14085" width="26.140625" style="45" customWidth="1"/>
    <col min="14086" max="14086" width="0" style="45" hidden="1" customWidth="1"/>
    <col min="14087" max="14087" width="7.42578125" style="45" customWidth="1"/>
    <col min="14088" max="14088" width="14.5703125" style="45" customWidth="1"/>
    <col min="14089" max="14336" width="9.140625" style="45"/>
    <col min="14337" max="14337" width="14.85546875" style="45" bestFit="1" customWidth="1"/>
    <col min="14338" max="14338" width="21" style="45" customWidth="1"/>
    <col min="14339" max="14339" width="34.42578125" style="45" bestFit="1" customWidth="1"/>
    <col min="14340" max="14340" width="71.42578125" style="45" customWidth="1"/>
    <col min="14341" max="14341" width="26.140625" style="45" customWidth="1"/>
    <col min="14342" max="14342" width="0" style="45" hidden="1" customWidth="1"/>
    <col min="14343" max="14343" width="7.42578125" style="45" customWidth="1"/>
    <col min="14344" max="14344" width="14.5703125" style="45" customWidth="1"/>
    <col min="14345" max="14592" width="9.140625" style="45"/>
    <col min="14593" max="14593" width="14.85546875" style="45" bestFit="1" customWidth="1"/>
    <col min="14594" max="14594" width="21" style="45" customWidth="1"/>
    <col min="14595" max="14595" width="34.42578125" style="45" bestFit="1" customWidth="1"/>
    <col min="14596" max="14596" width="71.42578125" style="45" customWidth="1"/>
    <col min="14597" max="14597" width="26.140625" style="45" customWidth="1"/>
    <col min="14598" max="14598" width="0" style="45" hidden="1" customWidth="1"/>
    <col min="14599" max="14599" width="7.42578125" style="45" customWidth="1"/>
    <col min="14600" max="14600" width="14.5703125" style="45" customWidth="1"/>
    <col min="14601" max="14848" width="9.140625" style="45"/>
    <col min="14849" max="14849" width="14.85546875" style="45" bestFit="1" customWidth="1"/>
    <col min="14850" max="14850" width="21" style="45" customWidth="1"/>
    <col min="14851" max="14851" width="34.42578125" style="45" bestFit="1" customWidth="1"/>
    <col min="14852" max="14852" width="71.42578125" style="45" customWidth="1"/>
    <col min="14853" max="14853" width="26.140625" style="45" customWidth="1"/>
    <col min="14854" max="14854" width="0" style="45" hidden="1" customWidth="1"/>
    <col min="14855" max="14855" width="7.42578125" style="45" customWidth="1"/>
    <col min="14856" max="14856" width="14.5703125" style="45" customWidth="1"/>
    <col min="14857" max="15104" width="9.140625" style="45"/>
    <col min="15105" max="15105" width="14.85546875" style="45" bestFit="1" customWidth="1"/>
    <col min="15106" max="15106" width="21" style="45" customWidth="1"/>
    <col min="15107" max="15107" width="34.42578125" style="45" bestFit="1" customWidth="1"/>
    <col min="15108" max="15108" width="71.42578125" style="45" customWidth="1"/>
    <col min="15109" max="15109" width="26.140625" style="45" customWidth="1"/>
    <col min="15110" max="15110" width="0" style="45" hidden="1" customWidth="1"/>
    <col min="15111" max="15111" width="7.42578125" style="45" customWidth="1"/>
    <col min="15112" max="15112" width="14.5703125" style="45" customWidth="1"/>
    <col min="15113" max="15360" width="9.140625" style="45"/>
    <col min="15361" max="15361" width="14.85546875" style="45" bestFit="1" customWidth="1"/>
    <col min="15362" max="15362" width="21" style="45" customWidth="1"/>
    <col min="15363" max="15363" width="34.42578125" style="45" bestFit="1" customWidth="1"/>
    <col min="15364" max="15364" width="71.42578125" style="45" customWidth="1"/>
    <col min="15365" max="15365" width="26.140625" style="45" customWidth="1"/>
    <col min="15366" max="15366" width="0" style="45" hidden="1" customWidth="1"/>
    <col min="15367" max="15367" width="7.42578125" style="45" customWidth="1"/>
    <col min="15368" max="15368" width="14.5703125" style="45" customWidth="1"/>
    <col min="15369" max="15616" width="9.140625" style="45"/>
    <col min="15617" max="15617" width="14.85546875" style="45" bestFit="1" customWidth="1"/>
    <col min="15618" max="15618" width="21" style="45" customWidth="1"/>
    <col min="15619" max="15619" width="34.42578125" style="45" bestFit="1" customWidth="1"/>
    <col min="15620" max="15620" width="71.42578125" style="45" customWidth="1"/>
    <col min="15621" max="15621" width="26.140625" style="45" customWidth="1"/>
    <col min="15622" max="15622" width="0" style="45" hidden="1" customWidth="1"/>
    <col min="15623" max="15623" width="7.42578125" style="45" customWidth="1"/>
    <col min="15624" max="15624" width="14.5703125" style="45" customWidth="1"/>
    <col min="15625" max="15872" width="9.140625" style="45"/>
    <col min="15873" max="15873" width="14.85546875" style="45" bestFit="1" customWidth="1"/>
    <col min="15874" max="15874" width="21" style="45" customWidth="1"/>
    <col min="15875" max="15875" width="34.42578125" style="45" bestFit="1" customWidth="1"/>
    <col min="15876" max="15876" width="71.42578125" style="45" customWidth="1"/>
    <col min="15877" max="15877" width="26.140625" style="45" customWidth="1"/>
    <col min="15878" max="15878" width="0" style="45" hidden="1" customWidth="1"/>
    <col min="15879" max="15879" width="7.42578125" style="45" customWidth="1"/>
    <col min="15880" max="15880" width="14.5703125" style="45" customWidth="1"/>
    <col min="15881" max="16128" width="9.140625" style="45"/>
    <col min="16129" max="16129" width="14.85546875" style="45" bestFit="1" customWidth="1"/>
    <col min="16130" max="16130" width="21" style="45" customWidth="1"/>
    <col min="16131" max="16131" width="34.42578125" style="45" bestFit="1" customWidth="1"/>
    <col min="16132" max="16132" width="71.42578125" style="45" customWidth="1"/>
    <col min="16133" max="16133" width="26.140625" style="45" customWidth="1"/>
    <col min="16134" max="16134" width="0" style="45" hidden="1" customWidth="1"/>
    <col min="16135" max="16135" width="7.42578125" style="45" customWidth="1"/>
    <col min="16136" max="16136" width="14.5703125" style="45" customWidth="1"/>
    <col min="16137" max="16384" width="9.140625" style="45"/>
  </cols>
  <sheetData>
    <row r="1" spans="1:9" s="61" customFormat="1" ht="18.75" x14ac:dyDescent="0.3">
      <c r="A1" s="60" t="s">
        <v>100</v>
      </c>
      <c r="C1" s="62"/>
      <c r="D1" s="63" t="s">
        <v>101</v>
      </c>
      <c r="E1" s="64">
        <v>39947</v>
      </c>
      <c r="F1" s="65"/>
      <c r="G1" s="65"/>
      <c r="H1" s="66"/>
    </row>
    <row r="2" spans="1:9" s="68" customFormat="1" ht="15" x14ac:dyDescent="0.25">
      <c r="A2" s="67" t="s">
        <v>16</v>
      </c>
      <c r="D2" s="69"/>
      <c r="E2" s="69"/>
      <c r="F2" s="69"/>
      <c r="G2" s="69"/>
      <c r="H2" s="69"/>
    </row>
    <row r="3" spans="1:9" ht="13.5" thickBot="1" x14ac:dyDescent="0.25">
      <c r="A3" s="46"/>
      <c r="B3" s="46"/>
      <c r="C3" s="43"/>
      <c r="I3" s="44"/>
    </row>
    <row r="4" spans="1:9" ht="21" thickBot="1" x14ac:dyDescent="0.25">
      <c r="A4" s="47"/>
      <c r="B4" s="47"/>
      <c r="C4" s="279" t="s">
        <v>102</v>
      </c>
      <c r="D4" s="280"/>
      <c r="I4" s="44"/>
    </row>
    <row r="5" spans="1:9" s="77" customFormat="1" ht="15.75" thickBot="1" x14ac:dyDescent="0.3">
      <c r="A5" s="72" t="s">
        <v>103</v>
      </c>
      <c r="B5" s="73" t="s">
        <v>104</v>
      </c>
      <c r="C5" s="74" t="s">
        <v>105</v>
      </c>
      <c r="D5" s="72" t="s">
        <v>106</v>
      </c>
      <c r="E5" s="76"/>
      <c r="F5" s="76"/>
      <c r="G5" s="76"/>
      <c r="H5" s="76"/>
      <c r="I5" s="71"/>
    </row>
    <row r="6" spans="1:9" s="77" customFormat="1" ht="15" x14ac:dyDescent="0.25">
      <c r="A6" s="281" t="s">
        <v>107</v>
      </c>
      <c r="B6" s="281" t="s">
        <v>108</v>
      </c>
      <c r="C6" s="291" t="s">
        <v>109</v>
      </c>
      <c r="D6" s="93" t="s">
        <v>110</v>
      </c>
      <c r="E6" s="76"/>
      <c r="F6" s="76"/>
      <c r="G6" s="76"/>
      <c r="H6" s="76"/>
      <c r="I6" s="71"/>
    </row>
    <row r="7" spans="1:9" s="77" customFormat="1" ht="12.75" customHeight="1" x14ac:dyDescent="0.25">
      <c r="A7" s="282"/>
      <c r="B7" s="282"/>
      <c r="C7" s="292"/>
      <c r="D7" s="80" t="s">
        <v>111</v>
      </c>
      <c r="E7" s="76"/>
      <c r="F7" s="76"/>
      <c r="G7" s="78"/>
      <c r="H7" s="79"/>
      <c r="I7" s="79"/>
    </row>
    <row r="8" spans="1:9" s="77" customFormat="1" ht="15" x14ac:dyDescent="0.25">
      <c r="A8" s="282"/>
      <c r="B8" s="282"/>
      <c r="C8" s="292"/>
      <c r="D8" s="80" t="s">
        <v>112</v>
      </c>
      <c r="E8" s="76"/>
      <c r="F8" s="76"/>
      <c r="G8" s="79"/>
      <c r="H8" s="79"/>
      <c r="I8" s="79"/>
    </row>
    <row r="9" spans="1:9" s="77" customFormat="1" ht="15" x14ac:dyDescent="0.25">
      <c r="A9" s="282"/>
      <c r="B9" s="282"/>
      <c r="C9" s="292"/>
      <c r="D9" s="80" t="s">
        <v>113</v>
      </c>
      <c r="E9" s="76"/>
      <c r="F9" s="76"/>
      <c r="G9" s="79"/>
      <c r="H9" s="79"/>
      <c r="I9" s="79"/>
    </row>
    <row r="10" spans="1:9" s="77" customFormat="1" ht="15" x14ac:dyDescent="0.25">
      <c r="A10" s="282"/>
      <c r="B10" s="282"/>
      <c r="C10" s="292"/>
      <c r="D10" s="80" t="s">
        <v>114</v>
      </c>
      <c r="E10" s="76"/>
      <c r="F10" s="76"/>
      <c r="G10" s="79"/>
      <c r="H10" s="79"/>
      <c r="I10" s="79"/>
    </row>
    <row r="11" spans="1:9" s="77" customFormat="1" ht="15" x14ac:dyDescent="0.25">
      <c r="A11" s="282"/>
      <c r="B11" s="282"/>
      <c r="C11" s="292"/>
      <c r="D11" s="80" t="s">
        <v>115</v>
      </c>
      <c r="E11" s="76"/>
      <c r="F11" s="76"/>
      <c r="G11" s="70"/>
      <c r="H11" s="70"/>
      <c r="I11" s="71"/>
    </row>
    <row r="12" spans="1:9" s="77" customFormat="1" ht="15" x14ac:dyDescent="0.25">
      <c r="A12" s="282"/>
      <c r="B12" s="282"/>
      <c r="C12" s="292"/>
      <c r="D12" s="80" t="s">
        <v>116</v>
      </c>
      <c r="E12" s="76"/>
      <c r="F12" s="76"/>
      <c r="G12" s="76"/>
      <c r="H12" s="76"/>
    </row>
    <row r="13" spans="1:9" s="77" customFormat="1" ht="15" x14ac:dyDescent="0.25">
      <c r="A13" s="282"/>
      <c r="B13" s="282"/>
      <c r="C13" s="292"/>
      <c r="D13" s="81" t="s">
        <v>117</v>
      </c>
      <c r="E13" s="76"/>
      <c r="F13" s="76"/>
      <c r="G13" s="76"/>
      <c r="H13" s="76"/>
    </row>
    <row r="14" spans="1:9" s="77" customFormat="1" ht="15" x14ac:dyDescent="0.25">
      <c r="A14" s="282"/>
      <c r="B14" s="282"/>
      <c r="C14" s="292"/>
      <c r="D14" s="82" t="s">
        <v>118</v>
      </c>
      <c r="E14" s="76"/>
      <c r="F14" s="76"/>
      <c r="G14" s="76"/>
      <c r="H14" s="76"/>
    </row>
    <row r="15" spans="1:9" s="77" customFormat="1" ht="15.75" thickBot="1" x14ac:dyDescent="0.3">
      <c r="A15" s="282"/>
      <c r="B15" s="282"/>
      <c r="C15" s="293"/>
      <c r="D15" s="92" t="s">
        <v>119</v>
      </c>
      <c r="E15" s="76"/>
      <c r="F15" s="76"/>
      <c r="G15" s="76"/>
      <c r="H15" s="76"/>
    </row>
    <row r="16" spans="1:9" s="77" customFormat="1" ht="15" x14ac:dyDescent="0.25">
      <c r="A16" s="282"/>
      <c r="B16" s="282"/>
      <c r="C16" s="291" t="s">
        <v>74</v>
      </c>
      <c r="D16" s="91" t="s">
        <v>120</v>
      </c>
      <c r="E16" s="76"/>
      <c r="F16" s="76"/>
      <c r="G16" s="70"/>
      <c r="H16" s="76"/>
      <c r="I16" s="71"/>
    </row>
    <row r="17" spans="1:9" s="77" customFormat="1" ht="15" x14ac:dyDescent="0.25">
      <c r="A17" s="282"/>
      <c r="B17" s="282"/>
      <c r="C17" s="292"/>
      <c r="D17" s="81" t="s">
        <v>121</v>
      </c>
      <c r="E17" s="76"/>
      <c r="F17" s="76"/>
      <c r="G17" s="70"/>
      <c r="H17" s="76"/>
      <c r="I17" s="71"/>
    </row>
    <row r="18" spans="1:9" s="77" customFormat="1" ht="15.75" thickBot="1" x14ac:dyDescent="0.3">
      <c r="A18" s="282"/>
      <c r="B18" s="282"/>
      <c r="C18" s="293"/>
      <c r="D18" s="92" t="s">
        <v>122</v>
      </c>
      <c r="E18" s="76"/>
      <c r="F18" s="76"/>
      <c r="G18" s="70"/>
      <c r="H18" s="76"/>
      <c r="I18" s="71"/>
    </row>
    <row r="19" spans="1:9" s="77" customFormat="1" ht="15.75" thickBot="1" x14ac:dyDescent="0.3">
      <c r="A19" s="282"/>
      <c r="B19" s="282"/>
      <c r="C19" s="83" t="s">
        <v>83</v>
      </c>
      <c r="D19" s="90" t="s">
        <v>123</v>
      </c>
      <c r="E19" s="76"/>
      <c r="F19" s="76"/>
      <c r="G19" s="76"/>
      <c r="H19" s="76"/>
    </row>
    <row r="20" spans="1:9" s="77" customFormat="1" ht="21" customHeight="1" thickBot="1" x14ac:dyDescent="0.3">
      <c r="A20" s="282"/>
      <c r="B20" s="282"/>
      <c r="C20" s="284" t="s">
        <v>124</v>
      </c>
      <c r="D20" s="285"/>
      <c r="E20" s="76"/>
      <c r="F20" s="286"/>
      <c r="G20" s="84"/>
      <c r="H20" s="71"/>
    </row>
    <row r="21" spans="1:9" s="77" customFormat="1" ht="13.5" customHeight="1" thickBot="1" x14ac:dyDescent="0.3">
      <c r="A21" s="282"/>
      <c r="B21" s="282"/>
      <c r="C21" s="72" t="s">
        <v>125</v>
      </c>
      <c r="D21" s="75" t="s">
        <v>126</v>
      </c>
      <c r="E21" s="76"/>
      <c r="F21" s="287"/>
      <c r="G21" s="85"/>
      <c r="H21" s="85"/>
      <c r="I21" s="85"/>
    </row>
    <row r="22" spans="1:9" s="77" customFormat="1" ht="15" x14ac:dyDescent="0.25">
      <c r="A22" s="282"/>
      <c r="B22" s="282"/>
      <c r="C22" s="288" t="s">
        <v>127</v>
      </c>
      <c r="D22" s="86" t="s">
        <v>128</v>
      </c>
      <c r="E22" s="76"/>
      <c r="F22" s="287"/>
      <c r="G22" s="85"/>
      <c r="H22" s="85"/>
      <c r="I22" s="85"/>
    </row>
    <row r="23" spans="1:9" s="77" customFormat="1" ht="15" x14ac:dyDescent="0.25">
      <c r="A23" s="282"/>
      <c r="B23" s="282"/>
      <c r="C23" s="289"/>
      <c r="D23" s="87"/>
      <c r="E23" s="76"/>
      <c r="F23" s="287"/>
      <c r="G23" s="85"/>
      <c r="H23" s="85"/>
      <c r="I23" s="85"/>
    </row>
    <row r="24" spans="1:9" s="77" customFormat="1" ht="15" x14ac:dyDescent="0.25">
      <c r="A24" s="282"/>
      <c r="B24" s="282"/>
      <c r="C24" s="289"/>
      <c r="D24" s="88"/>
      <c r="E24" s="76"/>
      <c r="F24" s="287"/>
      <c r="G24" s="85"/>
      <c r="H24" s="85"/>
      <c r="I24" s="85"/>
    </row>
    <row r="25" spans="1:9" s="77" customFormat="1" ht="15.75" thickBot="1" x14ac:dyDescent="0.3">
      <c r="A25" s="283"/>
      <c r="B25" s="283"/>
      <c r="C25" s="290"/>
      <c r="D25" s="89"/>
      <c r="E25" s="76"/>
      <c r="F25" s="287"/>
      <c r="G25" s="85"/>
      <c r="H25" s="85"/>
      <c r="I25" s="85"/>
    </row>
    <row r="26" spans="1:9" ht="15.75" customHeight="1" x14ac:dyDescent="0.25">
      <c r="A26" s="49"/>
      <c r="B26" s="50"/>
      <c r="C26" s="51"/>
      <c r="D26" s="52"/>
      <c r="E26" s="53"/>
      <c r="F26" s="54"/>
      <c r="G26" s="55"/>
      <c r="H26" s="56"/>
    </row>
    <row r="27" spans="1:9" ht="15" x14ac:dyDescent="0.25">
      <c r="A27" s="57"/>
      <c r="B27" s="48"/>
      <c r="C27" s="48"/>
      <c r="D27" s="58"/>
      <c r="E27" s="45"/>
      <c r="H27" s="56"/>
    </row>
    <row r="28" spans="1:9" ht="15.75" x14ac:dyDescent="0.25">
      <c r="A28" s="59"/>
      <c r="B28" s="59"/>
      <c r="C28" s="59"/>
      <c r="D28" s="58"/>
      <c r="E28" s="45"/>
      <c r="F28" s="54"/>
      <c r="G28" s="55"/>
      <c r="H28" s="56"/>
    </row>
    <row r="29" spans="1:9" ht="15" x14ac:dyDescent="0.25">
      <c r="D29" s="58"/>
      <c r="E29" s="58"/>
      <c r="F29" s="54"/>
      <c r="G29" s="55"/>
      <c r="H29" s="56"/>
    </row>
    <row r="30" spans="1:9" s="48" customFormat="1" ht="15" x14ac:dyDescent="0.25">
      <c r="D30" s="58"/>
      <c r="E30" s="58"/>
      <c r="F30" s="54"/>
      <c r="G30" s="55"/>
      <c r="H30" s="56"/>
    </row>
    <row r="31" spans="1:9" ht="15" x14ac:dyDescent="0.25">
      <c r="D31" s="58"/>
      <c r="E31" s="45"/>
      <c r="F31" s="54"/>
      <c r="G31" s="55"/>
      <c r="H31" s="56"/>
    </row>
    <row r="32" spans="1:9" ht="15" x14ac:dyDescent="0.25">
      <c r="D32" s="58"/>
      <c r="E32" s="45"/>
      <c r="F32" s="54"/>
      <c r="G32" s="55"/>
      <c r="H32" s="56"/>
    </row>
    <row r="33" spans="4:8" ht="15" x14ac:dyDescent="0.25">
      <c r="D33" s="58"/>
      <c r="E33" s="45"/>
      <c r="H33" s="56"/>
    </row>
    <row r="34" spans="4:8" ht="15" x14ac:dyDescent="0.25">
      <c r="D34" s="58"/>
      <c r="E34" s="58"/>
      <c r="H34" s="56"/>
    </row>
    <row r="35" spans="4:8" ht="15" x14ac:dyDescent="0.25">
      <c r="D35" s="58"/>
      <c r="E35" s="45"/>
      <c r="H35" s="56"/>
    </row>
    <row r="36" spans="4:8" ht="15" x14ac:dyDescent="0.25">
      <c r="D36" s="58"/>
      <c r="E36" s="45"/>
      <c r="H36" s="56"/>
    </row>
    <row r="37" spans="4:8" ht="15" x14ac:dyDescent="0.25">
      <c r="H37" s="56"/>
    </row>
    <row r="38" spans="4:8" ht="15" x14ac:dyDescent="0.25">
      <c r="H38" s="56"/>
    </row>
    <row r="39" spans="4:8" ht="15" x14ac:dyDescent="0.25">
      <c r="H39" s="56"/>
    </row>
    <row r="40" spans="4:8" ht="15" x14ac:dyDescent="0.25">
      <c r="H40" s="56"/>
    </row>
  </sheetData>
  <mergeCells count="8">
    <mergeCell ref="C4:D4"/>
    <mergeCell ref="A6:A25"/>
    <mergeCell ref="B6:B25"/>
    <mergeCell ref="C20:D20"/>
    <mergeCell ref="F20:F25"/>
    <mergeCell ref="C22:C25"/>
    <mergeCell ref="C6:C15"/>
    <mergeCell ref="C16:C18"/>
  </mergeCells>
  <hyperlinks>
    <hyperlink ref="E1" r:id="rId1" display="https://cpf.navy.deps.mil/sites/cnap/N42/N422/Shared Documents/Forms/AllItems.aspx?RootFolder=%2Fsites%2Fcnap%2FN42%2FN422%2FShared%20Documents%2FN422C%20NAMP%2FMESMs%20and%20MC%2DFMC%20Goals&amp;FolderCTID=0x012000212BF25147D011499F67519C86833776&amp;View=%7BF" xr:uid="{00000000-0004-0000-0700-000000000000}"/>
    <hyperlink ref="A2" location="Inventory!A1" display="Inventory" xr:uid="{00000000-0004-0000-0700-000001000000}"/>
  </hyperlinks>
  <pageMargins left="0.25" right="0.25" top="0.25" bottom="0.25" header="0.5" footer="0.5"/>
  <pageSetup scale="85" orientation="landscape" horizontalDpi="300" verticalDpi="300" r:id="rId2"/>
  <headerFooter alignWithMargins="0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7"/>
  <sheetViews>
    <sheetView showGridLines="0" workbookViewId="0"/>
  </sheetViews>
  <sheetFormatPr defaultColWidth="9.140625" defaultRowHeight="15" x14ac:dyDescent="0.25"/>
  <cols>
    <col min="1" max="1" width="16" style="95" bestFit="1" customWidth="1"/>
    <col min="2" max="2" width="100.85546875" style="95" customWidth="1"/>
    <col min="3" max="16384" width="9.140625" style="95"/>
  </cols>
  <sheetData>
    <row r="1" spans="1:2" x14ac:dyDescent="0.25">
      <c r="A1" s="94" t="s">
        <v>16</v>
      </c>
    </row>
    <row r="3" spans="1:2" x14ac:dyDescent="0.25">
      <c r="A3" s="96" t="s">
        <v>129</v>
      </c>
      <c r="B3" s="96" t="s">
        <v>130</v>
      </c>
    </row>
    <row r="4" spans="1:2" ht="60" x14ac:dyDescent="0.25">
      <c r="A4" s="97" t="s">
        <v>83</v>
      </c>
      <c r="B4" s="98" t="s">
        <v>131</v>
      </c>
    </row>
    <row r="5" spans="1:2" x14ac:dyDescent="0.25">
      <c r="A5" s="99"/>
      <c r="B5" s="99"/>
    </row>
    <row r="6" spans="1:2" x14ac:dyDescent="0.25">
      <c r="A6" s="99"/>
      <c r="B6" s="99"/>
    </row>
    <row r="7" spans="1:2" x14ac:dyDescent="0.25">
      <c r="A7" s="99"/>
      <c r="B7" s="99"/>
    </row>
    <row r="8" spans="1:2" x14ac:dyDescent="0.25">
      <c r="A8" s="99"/>
      <c r="B8" s="99"/>
    </row>
    <row r="9" spans="1:2" x14ac:dyDescent="0.25">
      <c r="A9" s="99"/>
      <c r="B9" s="99"/>
    </row>
    <row r="10" spans="1:2" x14ac:dyDescent="0.25">
      <c r="A10" s="99"/>
      <c r="B10" s="99"/>
    </row>
    <row r="11" spans="1:2" x14ac:dyDescent="0.25">
      <c r="A11" s="99"/>
      <c r="B11" s="99"/>
    </row>
    <row r="12" spans="1:2" x14ac:dyDescent="0.25">
      <c r="A12" s="99"/>
      <c r="B12" s="99"/>
    </row>
    <row r="13" spans="1:2" x14ac:dyDescent="0.25">
      <c r="A13" s="99"/>
      <c r="B13" s="99"/>
    </row>
    <row r="14" spans="1:2" x14ac:dyDescent="0.25">
      <c r="A14" s="99"/>
      <c r="B14" s="99"/>
    </row>
    <row r="15" spans="1:2" x14ac:dyDescent="0.25">
      <c r="A15" s="99"/>
      <c r="B15" s="99"/>
    </row>
    <row r="16" spans="1:2" x14ac:dyDescent="0.25">
      <c r="A16" s="99"/>
      <c r="B16" s="99"/>
    </row>
    <row r="17" spans="1:2" x14ac:dyDescent="0.25">
      <c r="A17" s="99"/>
      <c r="B17" s="99"/>
    </row>
  </sheetData>
  <hyperlinks>
    <hyperlink ref="A1" location="Inventory!A1" display="Inventory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DAB2F88775145B114997D7E3EC086" ma:contentTypeVersion="5" ma:contentTypeDescription="Create a new document." ma:contentTypeScope="" ma:versionID="ac8e86be52442a466a4d1d49b35ea697">
  <xsd:schema xmlns:xsd="http://www.w3.org/2001/XMLSchema" xmlns:xs="http://www.w3.org/2001/XMLSchema" xmlns:p="http://schemas.microsoft.com/office/2006/metadata/properties" xmlns:ns2="f33575d1-c635-47cb-9f2e-8b33b5cd6ba3" targetNamespace="http://schemas.microsoft.com/office/2006/metadata/properties" ma:root="true" ma:fieldsID="4f20e3f97fa5e7b089bcd9af969c5083" ns2:_="">
    <xsd:import namespace="f33575d1-c635-47cb-9f2e-8b33b5cd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75d1-c635-47cb-9f2e-8b33b5cd6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1162A-304A-4BFA-A7E9-BD7AD116C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575d1-c635-47cb-9f2e-8b33b5cd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86249-A07F-4CB1-BCCE-B742BB517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9B6ED-E44B-49AF-85C6-5A07ADDAA5F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f33575d1-c635-47cb-9f2e-8b33b5cd6b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Inventory</vt:lpstr>
      <vt:lpstr>Log</vt:lpstr>
      <vt:lpstr>VFC F-5</vt:lpstr>
      <vt:lpstr>VFC F-16C</vt:lpstr>
      <vt:lpstr>VFC FA-18(E-F)</vt:lpstr>
      <vt:lpstr>VFC F-5 MET Matrix</vt:lpstr>
      <vt:lpstr>FA-18(E-F) MET Matrix</vt:lpstr>
      <vt:lpstr>F-5 Mission Systems</vt:lpstr>
      <vt:lpstr>Definitions</vt:lpstr>
      <vt:lpstr>'VFC F-16C'!Print_Area</vt:lpstr>
      <vt:lpstr>'VFC F-5'!Print_Area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</dc:title>
  <dc:subject/>
  <dc:creator>zachary.s.henry</dc:creator>
  <cp:keywords/>
  <dc:description/>
  <cp:lastModifiedBy>Mark Bodoh</cp:lastModifiedBy>
  <cp:revision/>
  <dcterms:created xsi:type="dcterms:W3CDTF">2005-05-06T16:44:57Z</dcterms:created>
  <dcterms:modified xsi:type="dcterms:W3CDTF">2023-04-05T23:34:25Z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0x010100EBCDAB2F88775145B114997D7E3EC086</vt:lpwstr>
  </property>
  <property fmtid="{D5CDD505-2E9C-101B-9397-08002B2CF9AE}" pid="3" name="_dlc_DocIdItemGuid">
    <vt:lpwstr>b3e33af6-b7bf-4e47-992f-e97b3f0f194e</vt:lpwstr>
  </property>
  <property fmtid="{D5CDD505-2E9C-101B-9397-08002B2CF9AE}" pid="4" name="MSIP_Label_afe64f26-154f-4743-927e-a7310aa86873_Enabled">
    <vt:lpwstr>true</vt:lpwstr>
  </property>
  <property fmtid="{D5CDD505-2E9C-101B-9397-08002B2CF9AE}" pid="5" name="MSIP_Label_afe64f26-154f-4743-927e-a7310aa86873_SetDate">
    <vt:lpwstr>2023-04-05T23:33:58Z</vt:lpwstr>
  </property>
  <property fmtid="{D5CDD505-2E9C-101B-9397-08002B2CF9AE}" pid="6" name="MSIP_Label_afe64f26-154f-4743-927e-a7310aa86873_Method">
    <vt:lpwstr>Privileged</vt:lpwstr>
  </property>
  <property fmtid="{D5CDD505-2E9C-101B-9397-08002B2CF9AE}" pid="7" name="MSIP_Label_afe64f26-154f-4743-927e-a7310aa86873_Name">
    <vt:lpwstr>GovernmentData</vt:lpwstr>
  </property>
  <property fmtid="{D5CDD505-2E9C-101B-9397-08002B2CF9AE}" pid="8" name="MSIP_Label_afe64f26-154f-4743-927e-a7310aa86873_SiteId">
    <vt:lpwstr>29ac9fa0-83e8-40a8-914f-a74b1c9c46d0</vt:lpwstr>
  </property>
  <property fmtid="{D5CDD505-2E9C-101B-9397-08002B2CF9AE}" pid="9" name="MSIP_Label_afe64f26-154f-4743-927e-a7310aa86873_ActionId">
    <vt:lpwstr>f86028c9-0a80-4327-8346-d18bf0ea0992</vt:lpwstr>
  </property>
  <property fmtid="{D5CDD505-2E9C-101B-9397-08002B2CF9AE}" pid="10" name="MSIP_Label_afe64f26-154f-4743-927e-a7310aa86873_ContentBits">
    <vt:lpwstr>0</vt:lpwstr>
  </property>
</Properties>
</file>